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s/gnorthwester/local/Onedrive Sync/deutsch/一些文件/德国生活/投资/我的博客/资料/"/>
    </mc:Choice>
  </mc:AlternateContent>
  <xr:revisionPtr revIDLastSave="0" documentId="13_ncr:1_{D6683BD9-36D4-2644-A3C9-FD90C0367388}" xr6:coauthVersionLast="47" xr6:coauthVersionMax="47" xr10:uidLastSave="{00000000-0000-0000-0000-000000000000}"/>
  <bookViews>
    <workbookView xWindow="0" yWindow="500" windowWidth="25600" windowHeight="15500" activeTab="2" xr2:uid="{614A6578-0EF0-0C42-8952-8CF3FFC179B2}"/>
  </bookViews>
  <sheets>
    <sheet name="Tabelle1" sheetId="1" r:id="rId1"/>
    <sheet name="Tabelle2" sheetId="2" r:id="rId2"/>
    <sheet name="Tabelle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4" l="1"/>
  <c r="H18" i="4"/>
  <c r="H19" i="4"/>
  <c r="H20" i="4"/>
  <c r="H21" i="4" s="1"/>
  <c r="H22" i="4" s="1"/>
  <c r="E22" i="4"/>
  <c r="E23" i="4" s="1"/>
  <c r="E24" i="4" s="1"/>
  <c r="E25" i="4" s="1"/>
  <c r="F31" i="4"/>
  <c r="C31" i="4"/>
  <c r="F30" i="4"/>
  <c r="C30" i="4"/>
  <c r="F29" i="4"/>
  <c r="C29" i="4"/>
  <c r="F28" i="4"/>
  <c r="C28" i="4"/>
  <c r="G27" i="4"/>
  <c r="F27" i="4"/>
  <c r="C27" i="4"/>
  <c r="I26" i="4"/>
  <c r="F26" i="4"/>
  <c r="C26" i="4"/>
  <c r="I25" i="4"/>
  <c r="F25" i="4"/>
  <c r="C25" i="4"/>
  <c r="F24" i="4"/>
  <c r="C24" i="4"/>
  <c r="F23" i="4"/>
  <c r="C23" i="4"/>
  <c r="F22" i="4"/>
  <c r="C22" i="4"/>
  <c r="F21" i="4"/>
  <c r="C21" i="4"/>
  <c r="F20" i="4"/>
  <c r="C20" i="4"/>
  <c r="G19" i="4"/>
  <c r="F19" i="4"/>
  <c r="C19" i="4"/>
  <c r="I18" i="4"/>
  <c r="F18" i="4"/>
  <c r="C18" i="4"/>
  <c r="I17" i="4"/>
  <c r="F17" i="4"/>
  <c r="C17" i="4"/>
  <c r="F16" i="4"/>
  <c r="C16" i="4"/>
  <c r="F15" i="4"/>
  <c r="C15" i="4"/>
  <c r="F14" i="4"/>
  <c r="C14" i="4"/>
  <c r="F13" i="4"/>
  <c r="C13" i="4"/>
  <c r="F12" i="4"/>
  <c r="C12" i="4"/>
  <c r="G11" i="4"/>
  <c r="H11" i="4" s="1"/>
  <c r="F11" i="4"/>
  <c r="C11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I10" i="4"/>
  <c r="I24" i="4" s="1"/>
  <c r="G10" i="4"/>
  <c r="G26" i="4" s="1"/>
  <c r="D10" i="4"/>
  <c r="D29" i="4" s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11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1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1" i="1"/>
  <c r="G26" i="2"/>
  <c r="I17" i="2"/>
  <c r="G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I10" i="2"/>
  <c r="I31" i="2" s="1"/>
  <c r="G10" i="2"/>
  <c r="G25" i="2" s="1"/>
  <c r="D10" i="2"/>
  <c r="D28" i="2" s="1"/>
  <c r="I11" i="1"/>
  <c r="J11" i="1" s="1"/>
  <c r="I10" i="1"/>
  <c r="I29" i="1"/>
  <c r="I25" i="1"/>
  <c r="I24" i="1"/>
  <c r="I21" i="1"/>
  <c r="I20" i="1"/>
  <c r="I17" i="1"/>
  <c r="I16" i="1"/>
  <c r="I13" i="1"/>
  <c r="I12" i="1"/>
  <c r="I31" i="1"/>
  <c r="G10" i="1"/>
  <c r="G24" i="1" s="1"/>
  <c r="D10" i="1"/>
  <c r="D13" i="1" s="1"/>
  <c r="B11" i="1"/>
  <c r="B12" i="1" s="1"/>
  <c r="D22" i="4" l="1"/>
  <c r="I11" i="4"/>
  <c r="J11" i="4" s="1"/>
  <c r="G29" i="4"/>
  <c r="D15" i="4"/>
  <c r="G20" i="4"/>
  <c r="I12" i="4"/>
  <c r="G14" i="4"/>
  <c r="D17" i="4"/>
  <c r="I20" i="4"/>
  <c r="G22" i="4"/>
  <c r="D25" i="4"/>
  <c r="I28" i="4"/>
  <c r="G30" i="4"/>
  <c r="D14" i="4"/>
  <c r="I21" i="4"/>
  <c r="D26" i="4"/>
  <c r="I29" i="4"/>
  <c r="G31" i="4"/>
  <c r="D30" i="4"/>
  <c r="D23" i="4"/>
  <c r="G28" i="4"/>
  <c r="D31" i="4"/>
  <c r="G13" i="4"/>
  <c r="D16" i="4"/>
  <c r="D24" i="4"/>
  <c r="D19" i="4"/>
  <c r="I19" i="4"/>
  <c r="I27" i="4"/>
  <c r="I13" i="4"/>
  <c r="D11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6" i="4" s="1"/>
  <c r="E27" i="4" s="1"/>
  <c r="E28" i="4" s="1"/>
  <c r="E29" i="4" s="1"/>
  <c r="E30" i="4" s="1"/>
  <c r="E31" i="4" s="1"/>
  <c r="I14" i="4"/>
  <c r="G16" i="4"/>
  <c r="I30" i="4"/>
  <c r="D12" i="4"/>
  <c r="I15" i="4"/>
  <c r="G17" i="4"/>
  <c r="D20" i="4"/>
  <c r="I23" i="4"/>
  <c r="G25" i="4"/>
  <c r="D28" i="4"/>
  <c r="I31" i="4"/>
  <c r="G12" i="4"/>
  <c r="H12" i="4" s="1"/>
  <c r="H13" i="4" s="1"/>
  <c r="H14" i="4" s="1"/>
  <c r="H15" i="4" s="1"/>
  <c r="H16" i="4" s="1"/>
  <c r="H23" i="4" s="1"/>
  <c r="H24" i="4" s="1"/>
  <c r="H25" i="4" s="1"/>
  <c r="H26" i="4" s="1"/>
  <c r="H27" i="4" s="1"/>
  <c r="H28" i="4" s="1"/>
  <c r="H29" i="4" s="1"/>
  <c r="H30" i="4" s="1"/>
  <c r="H31" i="4" s="1"/>
  <c r="G21" i="4"/>
  <c r="G15" i="4"/>
  <c r="D18" i="4"/>
  <c r="G23" i="4"/>
  <c r="I22" i="4"/>
  <c r="G24" i="4"/>
  <c r="D27" i="4"/>
  <c r="D13" i="4"/>
  <c r="I16" i="4"/>
  <c r="G18" i="4"/>
  <c r="D21" i="4"/>
  <c r="D13" i="2"/>
  <c r="I16" i="2"/>
  <c r="I25" i="2"/>
  <c r="G18" i="2"/>
  <c r="G19" i="2"/>
  <c r="G27" i="2"/>
  <c r="H11" i="2"/>
  <c r="D29" i="2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13" i="1"/>
  <c r="I11" i="2"/>
  <c r="J11" i="2" s="1"/>
  <c r="D21" i="2"/>
  <c r="I24" i="2"/>
  <c r="D15" i="2"/>
  <c r="I18" i="2"/>
  <c r="G20" i="2"/>
  <c r="D23" i="2"/>
  <c r="I26" i="2"/>
  <c r="G28" i="2"/>
  <c r="D31" i="2"/>
  <c r="D14" i="2"/>
  <c r="D22" i="2"/>
  <c r="G12" i="2"/>
  <c r="H12" i="2" s="1"/>
  <c r="H13" i="2" s="1"/>
  <c r="H14" i="2" s="1"/>
  <c r="H15" i="2" s="1"/>
  <c r="H16" i="2" s="1"/>
  <c r="H17" i="2" s="1"/>
  <c r="H18" i="2" s="1"/>
  <c r="I19" i="2"/>
  <c r="G21" i="2"/>
  <c r="D24" i="2"/>
  <c r="I27" i="2"/>
  <c r="G29" i="2"/>
  <c r="D17" i="2"/>
  <c r="I20" i="2"/>
  <c r="G22" i="2"/>
  <c r="D25" i="2"/>
  <c r="I28" i="2"/>
  <c r="G30" i="2"/>
  <c r="G13" i="2"/>
  <c r="G14" i="2"/>
  <c r="G15" i="2"/>
  <c r="D18" i="2"/>
  <c r="I21" i="2"/>
  <c r="D26" i="2"/>
  <c r="I29" i="2"/>
  <c r="G31" i="2"/>
  <c r="D30" i="2"/>
  <c r="I13" i="2"/>
  <c r="D11" i="2"/>
  <c r="E11" i="2" s="1"/>
  <c r="I14" i="2"/>
  <c r="G16" i="2"/>
  <c r="D19" i="2"/>
  <c r="D27" i="2"/>
  <c r="D16" i="2"/>
  <c r="I12" i="2"/>
  <c r="J12" i="2" s="1"/>
  <c r="J13" i="2" s="1"/>
  <c r="G23" i="2"/>
  <c r="I22" i="2"/>
  <c r="G24" i="2"/>
  <c r="I30" i="2"/>
  <c r="D12" i="2"/>
  <c r="I15" i="2"/>
  <c r="G17" i="2"/>
  <c r="D20" i="2"/>
  <c r="I23" i="2"/>
  <c r="J12" i="1"/>
  <c r="J13" i="1" s="1"/>
  <c r="G17" i="1"/>
  <c r="G18" i="1"/>
  <c r="G26" i="1"/>
  <c r="G11" i="1"/>
  <c r="H11" i="1" s="1"/>
  <c r="G27" i="1"/>
  <c r="G28" i="1"/>
  <c r="G29" i="1"/>
  <c r="G14" i="1"/>
  <c r="G22" i="1"/>
  <c r="G30" i="1"/>
  <c r="G12" i="1"/>
  <c r="G13" i="1"/>
  <c r="G15" i="1"/>
  <c r="G23" i="1"/>
  <c r="G31" i="1"/>
  <c r="G25" i="1"/>
  <c r="G19" i="1"/>
  <c r="G20" i="1"/>
  <c r="G21" i="1"/>
  <c r="G16" i="1"/>
  <c r="D28" i="1"/>
  <c r="D20" i="1"/>
  <c r="D12" i="1"/>
  <c r="D27" i="1"/>
  <c r="D19" i="1"/>
  <c r="D26" i="1"/>
  <c r="D18" i="1"/>
  <c r="D25" i="1"/>
  <c r="D17" i="1"/>
  <c r="D16" i="1"/>
  <c r="D31" i="1"/>
  <c r="D23" i="1"/>
  <c r="D15" i="1"/>
  <c r="D30" i="1"/>
  <c r="D22" i="1"/>
  <c r="D14" i="1"/>
  <c r="D24" i="1"/>
  <c r="D29" i="1"/>
  <c r="D21" i="1"/>
  <c r="I28" i="1"/>
  <c r="I14" i="1"/>
  <c r="J14" i="1" s="1"/>
  <c r="I18" i="1"/>
  <c r="I22" i="1"/>
  <c r="I26" i="1"/>
  <c r="I30" i="1"/>
  <c r="I15" i="1"/>
  <c r="I19" i="1"/>
  <c r="I23" i="1"/>
  <c r="I27" i="1"/>
  <c r="E11" i="1"/>
  <c r="J12" i="4" l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H19" i="2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E12" i="2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E12" i="1"/>
  <c r="E13" i="1" s="1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</calcChain>
</file>

<file path=xl/sharedStrings.xml><?xml version="1.0" encoding="utf-8"?>
<sst xmlns="http://schemas.openxmlformats.org/spreadsheetml/2006/main" count="72" uniqueCount="18">
  <si>
    <t>光伏设备价格</t>
  </si>
  <si>
    <t>10000-18000</t>
  </si>
  <si>
    <t>光伏设备峰值</t>
  </si>
  <si>
    <t>混合基金投资回报率</t>
  </si>
  <si>
    <t>馈电回报</t>
  </si>
  <si>
    <t>kWp</t>
  </si>
  <si>
    <t>€</t>
  </si>
  <si>
    <t>电价</t>
  </si>
  <si>
    <t>cent/kWh</t>
  </si>
  <si>
    <t>自用电比例</t>
  </si>
  <si>
    <t>0-70%</t>
  </si>
  <si>
    <t>年</t>
  </si>
  <si>
    <t>基金投资</t>
  </si>
  <si>
    <t>光伏价格</t>
  </si>
  <si>
    <t>光伏自用</t>
  </si>
  <si>
    <t>光伏馈电</t>
  </si>
  <si>
    <t>从30%提升到70%的部分为储能的贡献，只有这部分会衰减</t>
  </si>
  <si>
    <t>总现金流投资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</si>
</sst>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rgb="FFFF0000"/>
      </left>
      <right style="medium">
        <color theme="1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6" xfId="0" applyBorder="1"/>
    <xf numFmtId="9" fontId="0" fillId="0" borderId="12" xfId="0" applyNumberFormat="1" applyBorder="1"/>
    <xf numFmtId="9" fontId="0" fillId="0" borderId="12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1" fillId="0" borderId="8" xfId="0" applyNumberFormat="1" applyFont="1" applyBorder="1"/>
    <xf numFmtId="1" fontId="0" fillId="0" borderId="19" xfId="0" applyNumberFormat="1" applyBorder="1"/>
    <xf numFmtId="1" fontId="0" fillId="0" borderId="0" xfId="0" applyNumberFormat="1" applyBorder="1"/>
    <xf numFmtId="1" fontId="1" fillId="0" borderId="20" xfId="0" applyNumberFormat="1" applyFont="1" applyBorder="1"/>
    <xf numFmtId="1" fontId="1" fillId="0" borderId="9" xfId="0" applyNumberFormat="1" applyFont="1" applyBorder="1"/>
    <xf numFmtId="1" fontId="1" fillId="0" borderId="21" xfId="0" applyNumberFormat="1" applyFont="1" applyBorder="1"/>
    <xf numFmtId="1" fontId="1" fillId="0" borderId="10" xfId="0" applyNumberFormat="1" applyFont="1" applyBorder="1"/>
    <xf numFmtId="1" fontId="1" fillId="0" borderId="11" xfId="0" applyNumberFormat="1" applyFont="1" applyBorder="1"/>
    <xf numFmtId="1" fontId="0" fillId="0" borderId="22" xfId="0" applyNumberFormat="1" applyBorder="1"/>
    <xf numFmtId="1" fontId="0" fillId="0" borderId="23" xfId="0" applyNumberFormat="1" applyBorder="1"/>
    <xf numFmtId="1" fontId="1" fillId="0" borderId="24" xfId="0" applyNumberFormat="1" applyFont="1" applyBorder="1"/>
    <xf numFmtId="1" fontId="0" fillId="0" borderId="12" xfId="0" applyNumberFormat="1" applyBorder="1"/>
    <xf numFmtId="1" fontId="1" fillId="0" borderId="13" xfId="0" applyNumberFormat="1" applyFont="1" applyBorder="1"/>
    <xf numFmtId="1" fontId="1" fillId="0" borderId="14" xfId="0" applyNumberFormat="1" applyFont="1" applyBorder="1"/>
    <xf numFmtId="1" fontId="0" fillId="0" borderId="6" xfId="0" applyNumberFormat="1" applyBorder="1"/>
    <xf numFmtId="1" fontId="1" fillId="0" borderId="27" xfId="0" applyNumberFormat="1" applyFont="1" applyBorder="1"/>
    <xf numFmtId="1" fontId="1" fillId="0" borderId="19" xfId="0" applyNumberFormat="1" applyFont="1" applyBorder="1"/>
    <xf numFmtId="1" fontId="1" fillId="0" borderId="22" xfId="0" applyNumberFormat="1" applyFont="1" applyBorder="1"/>
    <xf numFmtId="1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C499-7263-D34E-83C0-BACC08CFEFC1}">
  <dimension ref="A1:J31"/>
  <sheetViews>
    <sheetView topLeftCell="A2" workbookViewId="0">
      <selection activeCell="L6" sqref="L6"/>
    </sheetView>
  </sheetViews>
  <sheetFormatPr baseColWidth="10" defaultRowHeight="16" x14ac:dyDescent="0.2"/>
  <cols>
    <col min="1" max="1" width="4.5" customWidth="1"/>
    <col min="2" max="2" width="10" customWidth="1"/>
    <col min="3" max="3" width="9.6640625" customWidth="1"/>
    <col min="4" max="4" width="9.1640625" customWidth="1"/>
    <col min="6" max="6" width="9.6640625" customWidth="1"/>
    <col min="7" max="7" width="9.1640625" customWidth="1"/>
    <col min="9" max="9" width="9.1640625" customWidth="1"/>
  </cols>
  <sheetData>
    <row r="1" spans="1:10" x14ac:dyDescent="0.2">
      <c r="A1" t="s">
        <v>0</v>
      </c>
      <c r="B1" t="s">
        <v>1</v>
      </c>
      <c r="C1" s="2" t="s">
        <v>6</v>
      </c>
    </row>
    <row r="2" spans="1:10" x14ac:dyDescent="0.2">
      <c r="A2" t="s">
        <v>2</v>
      </c>
      <c r="B2">
        <v>10</v>
      </c>
      <c r="C2" t="s">
        <v>5</v>
      </c>
    </row>
    <row r="3" spans="1:10" x14ac:dyDescent="0.2">
      <c r="A3" t="s">
        <v>3</v>
      </c>
      <c r="B3" s="1">
        <v>0.05</v>
      </c>
    </row>
    <row r="4" spans="1:10" x14ac:dyDescent="0.2">
      <c r="A4" t="s">
        <v>4</v>
      </c>
      <c r="B4">
        <v>8.0299999999999994</v>
      </c>
      <c r="C4" t="s">
        <v>8</v>
      </c>
    </row>
    <row r="5" spans="1:10" x14ac:dyDescent="0.2">
      <c r="A5" t="s">
        <v>7</v>
      </c>
      <c r="B5">
        <v>30</v>
      </c>
      <c r="C5" t="s">
        <v>8</v>
      </c>
    </row>
    <row r="6" spans="1:10" x14ac:dyDescent="0.2">
      <c r="A6" t="s">
        <v>9</v>
      </c>
      <c r="B6" t="s">
        <v>10</v>
      </c>
    </row>
    <row r="7" spans="1:10" x14ac:dyDescent="0.2">
      <c r="B7" t="s">
        <v>16</v>
      </c>
    </row>
    <row r="8" spans="1:10" ht="17" thickBot="1" x14ac:dyDescent="0.25">
      <c r="A8" t="s">
        <v>13</v>
      </c>
      <c r="B8" s="9">
        <v>10000</v>
      </c>
      <c r="C8" s="9"/>
    </row>
    <row r="9" spans="1:10" x14ac:dyDescent="0.2">
      <c r="A9" s="7" t="s">
        <v>11</v>
      </c>
      <c r="B9" s="12" t="s">
        <v>12</v>
      </c>
      <c r="C9" s="14" t="s">
        <v>14</v>
      </c>
      <c r="D9" s="15" t="s">
        <v>15</v>
      </c>
      <c r="E9" s="16" t="s">
        <v>17</v>
      </c>
      <c r="F9" s="14" t="s">
        <v>14</v>
      </c>
      <c r="G9" s="15" t="s">
        <v>15</v>
      </c>
      <c r="H9" s="16" t="s">
        <v>17</v>
      </c>
      <c r="I9" s="3" t="s">
        <v>15</v>
      </c>
      <c r="J9" s="10" t="s">
        <v>17</v>
      </c>
    </row>
    <row r="10" spans="1:10" ht="17" thickBot="1" x14ac:dyDescent="0.25">
      <c r="A10" s="8"/>
      <c r="B10" s="13"/>
      <c r="C10" s="17">
        <v>0.3</v>
      </c>
      <c r="D10" s="4">
        <f>1-C10</f>
        <v>0.7</v>
      </c>
      <c r="E10" s="18"/>
      <c r="F10" s="17">
        <v>0.7</v>
      </c>
      <c r="G10" s="4">
        <f>1-F10</f>
        <v>0.30000000000000004</v>
      </c>
      <c r="H10" s="18"/>
      <c r="I10" s="4">
        <f>100%</f>
        <v>1</v>
      </c>
      <c r="J10" s="11"/>
    </row>
    <row r="11" spans="1:10" x14ac:dyDescent="0.2">
      <c r="A11" s="25">
        <v>0</v>
      </c>
      <c r="B11" s="26">
        <f>B8</f>
        <v>10000</v>
      </c>
      <c r="C11" s="27">
        <f>$B$2*1000*((C$10-30%)*(1-$A11*0.5%)+30%)*$B$5/100*(1-$A11*0.5%)</f>
        <v>900</v>
      </c>
      <c r="D11" s="28">
        <f>$B$2*(1-$A11*0.5%)*1000*$B$4/100*D$10</f>
        <v>562.09999999999991</v>
      </c>
      <c r="E11" s="29">
        <f>(C11+D11)</f>
        <v>1462.1</v>
      </c>
      <c r="F11" s="27">
        <f>$B$2*1000*((F$10-30%)*(1-$A11*0.5%)+30%)*$B$5/100*(1-$A11*0.5%)</f>
        <v>2100</v>
      </c>
      <c r="G11" s="28">
        <f t="shared" ref="G11:G31" si="0">$B$2*(1-$A11*0.5%)*1000*$B$4/100*G$10</f>
        <v>240.90000000000003</v>
      </c>
      <c r="H11" s="29">
        <f>(F11+G11)</f>
        <v>2340.9</v>
      </c>
      <c r="I11" s="28">
        <f t="shared" ref="I11:I31" si="1">$B$2*(1-$A11*0.5%)*1000*$B$4/100*I$10</f>
        <v>803</v>
      </c>
      <c r="J11" s="30">
        <f>(I11)</f>
        <v>803</v>
      </c>
    </row>
    <row r="12" spans="1:10" x14ac:dyDescent="0.2">
      <c r="A12" s="25">
        <v>1</v>
      </c>
      <c r="B12" s="26">
        <f>B11*(1+$B$3)</f>
        <v>10500</v>
      </c>
      <c r="C12" s="27">
        <f t="shared" ref="C12:C31" si="2">$B$2*1000*((C$10-30%)*(1-$A12*0.5%)+30%)*$B$5/100*(1-$A12*0.5%)</f>
        <v>895.5</v>
      </c>
      <c r="D12" s="28">
        <f t="shared" ref="D11:D31" si="3">$B$2*(1-$A12*0.5%)*1000*$B$4/100*D$10</f>
        <v>559.28949999999998</v>
      </c>
      <c r="E12" s="29">
        <f>E11*(1+$B$3)+C12+D12</f>
        <v>2989.9944999999998</v>
      </c>
      <c r="F12" s="27">
        <f t="shared" ref="F12:F31" si="4">$B$2*1000*((F$10-30%)*(1-$A12*0.5%)+30%)*$B$5/100*(1-$A12*0.5%)</f>
        <v>2083.5299999999997</v>
      </c>
      <c r="G12" s="28">
        <f t="shared" si="0"/>
        <v>239.69550000000004</v>
      </c>
      <c r="H12" s="29">
        <f>H11*(1+$B$3)+F12+G12</f>
        <v>4781.1705000000002</v>
      </c>
      <c r="I12" s="28">
        <f t="shared" si="1"/>
        <v>798.98500000000001</v>
      </c>
      <c r="J12" s="30">
        <f>J11*(1+$B$3)+I12</f>
        <v>1642.1350000000002</v>
      </c>
    </row>
    <row r="13" spans="1:10" x14ac:dyDescent="0.2">
      <c r="A13" s="25">
        <v>2</v>
      </c>
      <c r="B13" s="26">
        <f>B12*(1+$B$3)</f>
        <v>11025</v>
      </c>
      <c r="C13" s="27">
        <f t="shared" si="2"/>
        <v>891</v>
      </c>
      <c r="D13" s="28">
        <f t="shared" si="3"/>
        <v>556.47899999999993</v>
      </c>
      <c r="E13" s="29">
        <f t="shared" ref="E13:E31" si="5">E12*(1+$B$3)+C13+D13</f>
        <v>4586.9732249999997</v>
      </c>
      <c r="F13" s="27">
        <f t="shared" si="4"/>
        <v>2067.1199999999994</v>
      </c>
      <c r="G13" s="28">
        <f t="shared" si="0"/>
        <v>238.49100000000004</v>
      </c>
      <c r="H13" s="29">
        <f t="shared" ref="H13:H31" si="6">H12*(1+$B$3)+F13+G13</f>
        <v>7325.8400249999995</v>
      </c>
      <c r="I13" s="28">
        <f t="shared" si="1"/>
        <v>794.97</v>
      </c>
      <c r="J13" s="30">
        <f t="shared" ref="J13:J31" si="7">J12*(1+$B$3)+I13</f>
        <v>2519.2117500000004</v>
      </c>
    </row>
    <row r="14" spans="1:10" ht="17" thickBot="1" x14ac:dyDescent="0.25">
      <c r="A14" s="25">
        <v>3</v>
      </c>
      <c r="B14" s="26">
        <f t="shared" ref="B14:B31" si="8">B13*(1+$B$3)</f>
        <v>11576.25</v>
      </c>
      <c r="C14" s="27">
        <f t="shared" si="2"/>
        <v>886.5</v>
      </c>
      <c r="D14" s="28">
        <f t="shared" si="3"/>
        <v>553.66849999999999</v>
      </c>
      <c r="E14" s="29">
        <f>E13*(1+$B$3)+C14+D14</f>
        <v>6256.4903862499996</v>
      </c>
      <c r="F14" s="27">
        <f t="shared" si="4"/>
        <v>2050.7699999999995</v>
      </c>
      <c r="G14" s="28">
        <f t="shared" si="0"/>
        <v>237.28650000000005</v>
      </c>
      <c r="H14" s="29">
        <f t="shared" si="6"/>
        <v>9980.1885262499982</v>
      </c>
      <c r="I14" s="28">
        <f t="shared" si="1"/>
        <v>790.95500000000004</v>
      </c>
      <c r="J14" s="30">
        <f t="shared" si="7"/>
        <v>3436.1273375000005</v>
      </c>
    </row>
    <row r="15" spans="1:10" ht="17" thickBot="1" x14ac:dyDescent="0.25">
      <c r="A15" s="25">
        <v>4</v>
      </c>
      <c r="B15" s="26">
        <f t="shared" si="8"/>
        <v>12155.0625</v>
      </c>
      <c r="C15" s="27">
        <f t="shared" si="2"/>
        <v>882</v>
      </c>
      <c r="D15" s="28">
        <f t="shared" si="3"/>
        <v>550.85799999999995</v>
      </c>
      <c r="E15" s="29">
        <f t="shared" si="5"/>
        <v>8002.1729055625001</v>
      </c>
      <c r="F15" s="27">
        <f t="shared" si="4"/>
        <v>2034.4799999999996</v>
      </c>
      <c r="G15" s="28">
        <f t="shared" si="0"/>
        <v>236.08200000000005</v>
      </c>
      <c r="H15" s="31">
        <f t="shared" si="6"/>
        <v>12749.759952562499</v>
      </c>
      <c r="I15" s="28">
        <f t="shared" si="1"/>
        <v>786.94</v>
      </c>
      <c r="J15" s="30">
        <f t="shared" si="7"/>
        <v>4394.8737043750007</v>
      </c>
    </row>
    <row r="16" spans="1:10" x14ac:dyDescent="0.2">
      <c r="A16" s="25">
        <v>5</v>
      </c>
      <c r="B16" s="26">
        <f t="shared" si="8"/>
        <v>12762.815625000001</v>
      </c>
      <c r="C16" s="27">
        <f t="shared" si="2"/>
        <v>877.5</v>
      </c>
      <c r="D16" s="28">
        <f t="shared" si="3"/>
        <v>548.0474999999999</v>
      </c>
      <c r="E16" s="29">
        <f t="shared" si="5"/>
        <v>9827.8290508406262</v>
      </c>
      <c r="F16" s="27">
        <f t="shared" si="4"/>
        <v>2018.2499999999995</v>
      </c>
      <c r="G16" s="28">
        <f t="shared" si="0"/>
        <v>234.87750000000003</v>
      </c>
      <c r="H16" s="29">
        <f t="shared" si="6"/>
        <v>15640.375450190626</v>
      </c>
      <c r="I16" s="28">
        <f t="shared" si="1"/>
        <v>782.92499999999995</v>
      </c>
      <c r="J16" s="30">
        <f t="shared" si="7"/>
        <v>5397.5423895937511</v>
      </c>
    </row>
    <row r="17" spans="1:10" x14ac:dyDescent="0.2">
      <c r="A17" s="25">
        <v>6</v>
      </c>
      <c r="B17" s="26">
        <f t="shared" si="8"/>
        <v>13400.956406250001</v>
      </c>
      <c r="C17" s="27">
        <f t="shared" si="2"/>
        <v>873</v>
      </c>
      <c r="D17" s="28">
        <f t="shared" si="3"/>
        <v>545.23699999999997</v>
      </c>
      <c r="E17" s="29">
        <f t="shared" si="5"/>
        <v>11737.457503382657</v>
      </c>
      <c r="F17" s="27">
        <f t="shared" si="4"/>
        <v>2002.0799999999995</v>
      </c>
      <c r="G17" s="28">
        <f t="shared" si="0"/>
        <v>233.67300000000003</v>
      </c>
      <c r="H17" s="29">
        <f t="shared" si="6"/>
        <v>18658.147222700154</v>
      </c>
      <c r="I17" s="28">
        <f t="shared" si="1"/>
        <v>778.91</v>
      </c>
      <c r="J17" s="30">
        <f t="shared" si="7"/>
        <v>6446.3295090734391</v>
      </c>
    </row>
    <row r="18" spans="1:10" ht="17" thickBot="1" x14ac:dyDescent="0.25">
      <c r="A18" s="25">
        <v>7</v>
      </c>
      <c r="B18" s="26">
        <f t="shared" si="8"/>
        <v>14071.004226562502</v>
      </c>
      <c r="C18" s="27">
        <f t="shared" si="2"/>
        <v>868.5</v>
      </c>
      <c r="D18" s="28">
        <f t="shared" si="3"/>
        <v>542.42649999999992</v>
      </c>
      <c r="E18" s="29">
        <f t="shared" si="5"/>
        <v>13735.256878551791</v>
      </c>
      <c r="F18" s="27">
        <f t="shared" si="4"/>
        <v>1985.9699999999996</v>
      </c>
      <c r="G18" s="28">
        <f t="shared" si="0"/>
        <v>232.46850000000003</v>
      </c>
      <c r="H18" s="29">
        <f t="shared" si="6"/>
        <v>21809.493083835161</v>
      </c>
      <c r="I18" s="28">
        <f t="shared" si="1"/>
        <v>774.89499999999998</v>
      </c>
      <c r="J18" s="30">
        <f t="shared" si="7"/>
        <v>7543.5409845271115</v>
      </c>
    </row>
    <row r="19" spans="1:10" ht="17" thickBot="1" x14ac:dyDescent="0.25">
      <c r="A19" s="25">
        <v>8</v>
      </c>
      <c r="B19" s="26">
        <f t="shared" si="8"/>
        <v>14774.554437890627</v>
      </c>
      <c r="C19" s="27">
        <f t="shared" si="2"/>
        <v>864</v>
      </c>
      <c r="D19" s="28">
        <f t="shared" si="3"/>
        <v>539.61599999999999</v>
      </c>
      <c r="E19" s="31">
        <f t="shared" si="5"/>
        <v>15825.635722479381</v>
      </c>
      <c r="F19" s="27">
        <f t="shared" si="4"/>
        <v>1969.9199999999994</v>
      </c>
      <c r="G19" s="28">
        <f t="shared" si="0"/>
        <v>231.26400000000004</v>
      </c>
      <c r="H19" s="29">
        <f t="shared" si="6"/>
        <v>25101.151738026918</v>
      </c>
      <c r="I19" s="28">
        <f t="shared" si="1"/>
        <v>770.88</v>
      </c>
      <c r="J19" s="30">
        <f t="shared" si="7"/>
        <v>8691.5980337534675</v>
      </c>
    </row>
    <row r="20" spans="1:10" x14ac:dyDescent="0.2">
      <c r="A20" s="25">
        <v>9</v>
      </c>
      <c r="B20" s="26">
        <f t="shared" si="8"/>
        <v>15513.28215978516</v>
      </c>
      <c r="C20" s="27">
        <f t="shared" si="2"/>
        <v>859.5</v>
      </c>
      <c r="D20" s="28">
        <f t="shared" si="3"/>
        <v>536.80549999999994</v>
      </c>
      <c r="E20" s="29">
        <f t="shared" si="5"/>
        <v>18013.223008603349</v>
      </c>
      <c r="F20" s="27">
        <f t="shared" si="4"/>
        <v>1953.9299999999996</v>
      </c>
      <c r="G20" s="28">
        <f t="shared" si="0"/>
        <v>230.05950000000001</v>
      </c>
      <c r="H20" s="29">
        <f t="shared" si="6"/>
        <v>28540.198824928266</v>
      </c>
      <c r="I20" s="28">
        <f t="shared" si="1"/>
        <v>766.8649999999999</v>
      </c>
      <c r="J20" s="30">
        <f t="shared" si="7"/>
        <v>9893.0429354411408</v>
      </c>
    </row>
    <row r="21" spans="1:10" x14ac:dyDescent="0.2">
      <c r="A21" s="25">
        <v>10</v>
      </c>
      <c r="B21" s="26">
        <f t="shared" si="8"/>
        <v>16288.946267774418</v>
      </c>
      <c r="C21" s="27">
        <f t="shared" si="2"/>
        <v>855</v>
      </c>
      <c r="D21" s="28">
        <f t="shared" si="3"/>
        <v>533.995</v>
      </c>
      <c r="E21" s="29">
        <f t="shared" si="5"/>
        <v>20302.879159033517</v>
      </c>
      <c r="F21" s="27">
        <f t="shared" si="4"/>
        <v>1937.9999999999998</v>
      </c>
      <c r="G21" s="28">
        <f t="shared" si="0"/>
        <v>228.85500000000005</v>
      </c>
      <c r="H21" s="29">
        <f t="shared" si="6"/>
        <v>32134.06376617468</v>
      </c>
      <c r="I21" s="28">
        <f t="shared" si="1"/>
        <v>762.85</v>
      </c>
      <c r="J21" s="30">
        <f t="shared" si="7"/>
        <v>11150.545082213199</v>
      </c>
    </row>
    <row r="22" spans="1:10" x14ac:dyDescent="0.2">
      <c r="A22" s="25">
        <v>11</v>
      </c>
      <c r="B22" s="26">
        <f t="shared" si="8"/>
        <v>17103.393581163138</v>
      </c>
      <c r="C22" s="27">
        <f t="shared" si="2"/>
        <v>850.5</v>
      </c>
      <c r="D22" s="28">
        <f t="shared" si="3"/>
        <v>531.18449999999996</v>
      </c>
      <c r="E22" s="29">
        <f t="shared" si="5"/>
        <v>22699.707616985193</v>
      </c>
      <c r="F22" s="27">
        <f t="shared" si="4"/>
        <v>1922.1299999999997</v>
      </c>
      <c r="G22" s="28">
        <f t="shared" si="0"/>
        <v>227.65050000000005</v>
      </c>
      <c r="H22" s="29">
        <f t="shared" si="6"/>
        <v>35890.547454483414</v>
      </c>
      <c r="I22" s="28">
        <f t="shared" si="1"/>
        <v>758.83500000000004</v>
      </c>
      <c r="J22" s="30">
        <f t="shared" si="7"/>
        <v>12466.90733632386</v>
      </c>
    </row>
    <row r="23" spans="1:10" x14ac:dyDescent="0.2">
      <c r="A23" s="25">
        <v>12</v>
      </c>
      <c r="B23" s="26">
        <f t="shared" si="8"/>
        <v>17958.563260221297</v>
      </c>
      <c r="C23" s="27">
        <f t="shared" si="2"/>
        <v>846</v>
      </c>
      <c r="D23" s="28">
        <f t="shared" si="3"/>
        <v>528.3739999999998</v>
      </c>
      <c r="E23" s="29">
        <f t="shared" si="5"/>
        <v>25209.066997834452</v>
      </c>
      <c r="F23" s="27">
        <f t="shared" si="4"/>
        <v>1906.3199999999997</v>
      </c>
      <c r="G23" s="28">
        <f t="shared" si="0"/>
        <v>226.44599999999997</v>
      </c>
      <c r="H23" s="29">
        <f t="shared" si="6"/>
        <v>39817.84082720759</v>
      </c>
      <c r="I23" s="28">
        <f t="shared" si="1"/>
        <v>754.81999999999982</v>
      </c>
      <c r="J23" s="30">
        <f t="shared" si="7"/>
        <v>13845.072703140053</v>
      </c>
    </row>
    <row r="24" spans="1:10" x14ac:dyDescent="0.2">
      <c r="A24" s="25">
        <v>13</v>
      </c>
      <c r="B24" s="26">
        <f t="shared" si="8"/>
        <v>18856.491423232364</v>
      </c>
      <c r="C24" s="27">
        <f t="shared" si="2"/>
        <v>841.5</v>
      </c>
      <c r="D24" s="28">
        <f t="shared" si="3"/>
        <v>525.56350000000009</v>
      </c>
      <c r="E24" s="29">
        <f t="shared" si="5"/>
        <v>27836.583847726175</v>
      </c>
      <c r="F24" s="27">
        <f t="shared" si="4"/>
        <v>1890.57</v>
      </c>
      <c r="G24" s="28">
        <f t="shared" si="0"/>
        <v>225.24150000000009</v>
      </c>
      <c r="H24" s="29">
        <f t="shared" si="6"/>
        <v>43924.544368567978</v>
      </c>
      <c r="I24" s="28">
        <f t="shared" si="1"/>
        <v>750.80500000000018</v>
      </c>
      <c r="J24" s="30">
        <f t="shared" si="7"/>
        <v>15288.131338297057</v>
      </c>
    </row>
    <row r="25" spans="1:10" x14ac:dyDescent="0.2">
      <c r="A25" s="25">
        <v>14</v>
      </c>
      <c r="B25" s="26">
        <f t="shared" si="8"/>
        <v>19799.315994393983</v>
      </c>
      <c r="C25" s="27">
        <f t="shared" si="2"/>
        <v>837</v>
      </c>
      <c r="D25" s="28">
        <f t="shared" si="3"/>
        <v>522.75299999999982</v>
      </c>
      <c r="E25" s="29">
        <f t="shared" si="5"/>
        <v>30588.166040112486</v>
      </c>
      <c r="F25" s="27">
        <f t="shared" si="4"/>
        <v>1874.8799999999997</v>
      </c>
      <c r="G25" s="28">
        <f t="shared" si="0"/>
        <v>224.03699999999998</v>
      </c>
      <c r="H25" s="29">
        <f t="shared" si="6"/>
        <v>48219.688586996373</v>
      </c>
      <c r="I25" s="28">
        <f t="shared" si="1"/>
        <v>746.78999999999985</v>
      </c>
      <c r="J25" s="30">
        <f t="shared" si="7"/>
        <v>16799.327905211911</v>
      </c>
    </row>
    <row r="26" spans="1:10" x14ac:dyDescent="0.2">
      <c r="A26" s="25">
        <v>15</v>
      </c>
      <c r="B26" s="26">
        <f t="shared" si="8"/>
        <v>20789.281794113682</v>
      </c>
      <c r="C26" s="27">
        <f t="shared" si="2"/>
        <v>832.5</v>
      </c>
      <c r="D26" s="28">
        <f t="shared" si="3"/>
        <v>519.9425</v>
      </c>
      <c r="E26" s="29">
        <f t="shared" si="5"/>
        <v>33470.016842118108</v>
      </c>
      <c r="F26" s="27">
        <f t="shared" si="4"/>
        <v>1859.2499999999998</v>
      </c>
      <c r="G26" s="28">
        <f t="shared" si="0"/>
        <v>222.83250000000004</v>
      </c>
      <c r="H26" s="29">
        <f t="shared" si="6"/>
        <v>52712.755516346188</v>
      </c>
      <c r="I26" s="28">
        <f t="shared" si="1"/>
        <v>742.77499999999998</v>
      </c>
      <c r="J26" s="30">
        <f t="shared" si="7"/>
        <v>18382.069300472507</v>
      </c>
    </row>
    <row r="27" spans="1:10" x14ac:dyDescent="0.2">
      <c r="A27" s="25">
        <v>16</v>
      </c>
      <c r="B27" s="26">
        <f t="shared" si="8"/>
        <v>21828.745883819367</v>
      </c>
      <c r="C27" s="27">
        <f t="shared" si="2"/>
        <v>828</v>
      </c>
      <c r="D27" s="28">
        <f t="shared" si="3"/>
        <v>517.13200000000006</v>
      </c>
      <c r="E27" s="29">
        <f t="shared" si="5"/>
        <v>36488.649684224016</v>
      </c>
      <c r="F27" s="27">
        <f t="shared" si="4"/>
        <v>1843.6799999999998</v>
      </c>
      <c r="G27" s="28">
        <f t="shared" si="0"/>
        <v>221.62800000000007</v>
      </c>
      <c r="H27" s="29">
        <f t="shared" si="6"/>
        <v>57413.701292163496</v>
      </c>
      <c r="I27" s="28">
        <f t="shared" si="1"/>
        <v>738.7600000000001</v>
      </c>
      <c r="J27" s="30">
        <f t="shared" si="7"/>
        <v>20039.932765496131</v>
      </c>
    </row>
    <row r="28" spans="1:10" x14ac:dyDescent="0.2">
      <c r="A28" s="25">
        <v>17</v>
      </c>
      <c r="B28" s="26">
        <f t="shared" si="8"/>
        <v>22920.183178010335</v>
      </c>
      <c r="C28" s="27">
        <f t="shared" si="2"/>
        <v>823.5</v>
      </c>
      <c r="D28" s="28">
        <f t="shared" si="3"/>
        <v>514.32150000000001</v>
      </c>
      <c r="E28" s="29">
        <f t="shared" si="5"/>
        <v>39650.903668435218</v>
      </c>
      <c r="F28" s="27">
        <f t="shared" si="4"/>
        <v>1828.1699999999998</v>
      </c>
      <c r="G28" s="28">
        <f t="shared" si="0"/>
        <v>220.42350000000005</v>
      </c>
      <c r="H28" s="29">
        <f t="shared" si="6"/>
        <v>62332.979856771672</v>
      </c>
      <c r="I28" s="28">
        <f t="shared" si="1"/>
        <v>734.745</v>
      </c>
      <c r="J28" s="30">
        <f t="shared" si="7"/>
        <v>21776.674403770936</v>
      </c>
    </row>
    <row r="29" spans="1:10" ht="17" thickBot="1" x14ac:dyDescent="0.25">
      <c r="A29" s="25">
        <v>18</v>
      </c>
      <c r="B29" s="26">
        <f t="shared" si="8"/>
        <v>24066.192336910852</v>
      </c>
      <c r="C29" s="27">
        <f t="shared" si="2"/>
        <v>819</v>
      </c>
      <c r="D29" s="28">
        <f t="shared" si="3"/>
        <v>511.51099999999997</v>
      </c>
      <c r="E29" s="29">
        <f t="shared" si="5"/>
        <v>42963.959851856976</v>
      </c>
      <c r="F29" s="27">
        <f t="shared" si="4"/>
        <v>1812.7199999999998</v>
      </c>
      <c r="G29" s="28">
        <f t="shared" si="0"/>
        <v>219.21900000000005</v>
      </c>
      <c r="H29" s="29">
        <f t="shared" si="6"/>
        <v>67481.567849610248</v>
      </c>
      <c r="I29" s="28">
        <f t="shared" si="1"/>
        <v>730.73</v>
      </c>
      <c r="J29" s="30">
        <f t="shared" si="7"/>
        <v>23596.238123959483</v>
      </c>
    </row>
    <row r="30" spans="1:10" ht="17" thickBot="1" x14ac:dyDescent="0.25">
      <c r="A30" s="25">
        <v>19</v>
      </c>
      <c r="B30" s="26">
        <f t="shared" si="8"/>
        <v>25269.501953756397</v>
      </c>
      <c r="C30" s="27">
        <f t="shared" si="2"/>
        <v>814.5</v>
      </c>
      <c r="D30" s="28">
        <f t="shared" si="3"/>
        <v>508.70049999999998</v>
      </c>
      <c r="E30" s="29">
        <f t="shared" si="5"/>
        <v>46435.358344449829</v>
      </c>
      <c r="F30" s="27">
        <f t="shared" si="4"/>
        <v>1797.33</v>
      </c>
      <c r="G30" s="28">
        <f t="shared" si="0"/>
        <v>218.01450000000006</v>
      </c>
      <c r="H30" s="29">
        <f t="shared" si="6"/>
        <v>72870.990742090769</v>
      </c>
      <c r="I30" s="28">
        <f t="shared" si="1"/>
        <v>726.71500000000003</v>
      </c>
      <c r="J30" s="32">
        <f t="shared" si="7"/>
        <v>25502.765030157458</v>
      </c>
    </row>
    <row r="31" spans="1:10" ht="17" thickBot="1" x14ac:dyDescent="0.25">
      <c r="A31" s="6">
        <v>20</v>
      </c>
      <c r="B31" s="33">
        <f t="shared" si="8"/>
        <v>26532.977051444217</v>
      </c>
      <c r="C31" s="34">
        <f t="shared" si="2"/>
        <v>810</v>
      </c>
      <c r="D31" s="35">
        <f t="shared" si="3"/>
        <v>505.89</v>
      </c>
      <c r="E31" s="36">
        <f t="shared" si="5"/>
        <v>50073.016261672325</v>
      </c>
      <c r="F31" s="34">
        <f t="shared" si="4"/>
        <v>1781.9999999999998</v>
      </c>
      <c r="G31" s="35">
        <f t="shared" si="0"/>
        <v>216.81000000000006</v>
      </c>
      <c r="H31" s="36">
        <f t="shared" si="6"/>
        <v>78513.350279195307</v>
      </c>
      <c r="I31" s="37">
        <f t="shared" si="1"/>
        <v>722.7</v>
      </c>
      <c r="J31" s="38">
        <f t="shared" si="7"/>
        <v>27500.603281665331</v>
      </c>
    </row>
  </sheetData>
  <mergeCells count="6">
    <mergeCell ref="J9:J10"/>
    <mergeCell ref="A9:A10"/>
    <mergeCell ref="B8:C8"/>
    <mergeCell ref="B9:B10"/>
    <mergeCell ref="E9:E10"/>
    <mergeCell ref="H9:H10"/>
  </mergeCells>
  <pageMargins left="0.7" right="0.7" top="0.78740157499999996" bottom="0.78740157499999996" header="0.3" footer="0.3"/>
  <ignoredErrors>
    <ignoredError sqref="H11 H12:H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9251-B503-7C40-97A6-0648BFA38083}">
  <dimension ref="A1:J31"/>
  <sheetViews>
    <sheetView topLeftCell="A4" workbookViewId="0">
      <selection activeCell="P24" sqref="P24"/>
    </sheetView>
  </sheetViews>
  <sheetFormatPr baseColWidth="10" defaultRowHeight="16" x14ac:dyDescent="0.2"/>
  <cols>
    <col min="1" max="1" width="5" customWidth="1"/>
    <col min="2" max="2" width="9.33203125" customWidth="1"/>
    <col min="3" max="3" width="9" customWidth="1"/>
    <col min="4" max="4" width="9.1640625" customWidth="1"/>
    <col min="6" max="6" width="9.1640625" customWidth="1"/>
    <col min="7" max="7" width="9.33203125" customWidth="1"/>
    <col min="9" max="9" width="9.1640625" customWidth="1"/>
  </cols>
  <sheetData>
    <row r="1" spans="1:10" x14ac:dyDescent="0.2">
      <c r="A1" t="s">
        <v>0</v>
      </c>
      <c r="B1" t="s">
        <v>1</v>
      </c>
      <c r="C1" s="2" t="s">
        <v>6</v>
      </c>
    </row>
    <row r="2" spans="1:10" x14ac:dyDescent="0.2">
      <c r="A2" t="s">
        <v>2</v>
      </c>
      <c r="B2">
        <v>10</v>
      </c>
      <c r="C2" t="s">
        <v>5</v>
      </c>
    </row>
    <row r="3" spans="1:10" x14ac:dyDescent="0.2">
      <c r="A3" t="s">
        <v>3</v>
      </c>
      <c r="B3" s="1">
        <v>0.05</v>
      </c>
    </row>
    <row r="4" spans="1:10" x14ac:dyDescent="0.2">
      <c r="A4" t="s">
        <v>4</v>
      </c>
      <c r="B4">
        <v>8.0299999999999994</v>
      </c>
      <c r="C4" t="s">
        <v>8</v>
      </c>
    </row>
    <row r="5" spans="1:10" x14ac:dyDescent="0.2">
      <c r="A5" t="s">
        <v>7</v>
      </c>
      <c r="B5">
        <v>30</v>
      </c>
      <c r="C5" t="s">
        <v>8</v>
      </c>
    </row>
    <row r="6" spans="1:10" x14ac:dyDescent="0.2">
      <c r="A6" t="s">
        <v>9</v>
      </c>
      <c r="B6" t="s">
        <v>10</v>
      </c>
    </row>
    <row r="7" spans="1:10" x14ac:dyDescent="0.2">
      <c r="B7" t="s">
        <v>16</v>
      </c>
    </row>
    <row r="8" spans="1:10" ht="17" thickBot="1" x14ac:dyDescent="0.25">
      <c r="A8" t="s">
        <v>13</v>
      </c>
      <c r="B8" s="9">
        <v>14000</v>
      </c>
      <c r="C8" s="9"/>
    </row>
    <row r="9" spans="1:10" x14ac:dyDescent="0.2">
      <c r="A9" s="19" t="s">
        <v>11</v>
      </c>
      <c r="B9" s="21" t="s">
        <v>12</v>
      </c>
      <c r="C9" s="15" t="s">
        <v>14</v>
      </c>
      <c r="D9" s="15" t="s">
        <v>15</v>
      </c>
      <c r="E9" s="16" t="s">
        <v>17</v>
      </c>
      <c r="F9" s="14" t="s">
        <v>14</v>
      </c>
      <c r="G9" s="15" t="s">
        <v>15</v>
      </c>
      <c r="H9" s="16" t="s">
        <v>17</v>
      </c>
      <c r="I9" s="3" t="s">
        <v>15</v>
      </c>
      <c r="J9" s="10" t="s">
        <v>17</v>
      </c>
    </row>
    <row r="10" spans="1:10" ht="17" thickBot="1" x14ac:dyDescent="0.25">
      <c r="A10" s="20"/>
      <c r="B10" s="22"/>
      <c r="C10" s="5">
        <v>0.3</v>
      </c>
      <c r="D10" s="4">
        <f>1-C10</f>
        <v>0.7</v>
      </c>
      <c r="E10" s="18"/>
      <c r="F10" s="17">
        <v>0.7</v>
      </c>
      <c r="G10" s="4">
        <f>1-F10</f>
        <v>0.30000000000000004</v>
      </c>
      <c r="H10" s="18"/>
      <c r="I10" s="4">
        <f>100%</f>
        <v>1</v>
      </c>
      <c r="J10" s="11"/>
    </row>
    <row r="11" spans="1:10" x14ac:dyDescent="0.2">
      <c r="A11" s="23">
        <v>0</v>
      </c>
      <c r="B11" s="39">
        <f>B8</f>
        <v>14000</v>
      </c>
      <c r="C11" s="27">
        <f>$B$2*1000*((C$10-30%)*(1-$A11*0.5%)+30%)*$B$5/100*(1-$A11*0.5%)</f>
        <v>900</v>
      </c>
      <c r="D11" s="40">
        <f t="shared" ref="D11:D31" si="0">$B$2*(1-$A11*0.5%)*1000*$B$4/100*D$10</f>
        <v>562.09999999999991</v>
      </c>
      <c r="E11" s="41">
        <f>(C11+D11)</f>
        <v>1462.1</v>
      </c>
      <c r="F11" s="27">
        <f>$B$2*1000*((F$10-30%)*(1-$A11*0.5%)+30%)*$B$5/100*(1-$A11*0.5%)</f>
        <v>2100</v>
      </c>
      <c r="G11" s="28">
        <f t="shared" ref="G11:G31" si="1">$B$2*(1-$A11*0.5%)*1000*$B$4/100*G$10</f>
        <v>240.90000000000003</v>
      </c>
      <c r="H11" s="29">
        <f>(F11+G11)</f>
        <v>2340.9</v>
      </c>
      <c r="I11" s="28">
        <f t="shared" ref="I11:I31" si="2">$B$2*(1-$A11*0.5%)*1000*$B$4/100*I$10</f>
        <v>803</v>
      </c>
      <c r="J11" s="30">
        <f>(I11)</f>
        <v>803</v>
      </c>
    </row>
    <row r="12" spans="1:10" x14ac:dyDescent="0.2">
      <c r="A12" s="23">
        <v>1</v>
      </c>
      <c r="B12" s="42">
        <f>B11*(1+$B$3)</f>
        <v>14700</v>
      </c>
      <c r="C12" s="27">
        <f t="shared" ref="C12:C31" si="3">$B$2*1000*((C$10-30%)*(1-$A12*0.5%)+30%)*$B$5/100*(1-$A12*0.5%)</f>
        <v>895.5</v>
      </c>
      <c r="D12" s="28">
        <f t="shared" si="0"/>
        <v>559.28949999999998</v>
      </c>
      <c r="E12" s="29">
        <f>E11*(1+$B$3)+C12+D12</f>
        <v>2989.9944999999998</v>
      </c>
      <c r="F12" s="27">
        <f t="shared" ref="F12:F31" si="4">$B$2*1000*((F$10-30%)*(1-$A12*0.5%)+30%)*$B$5/100*(1-$A12*0.5%)</f>
        <v>2083.5299999999997</v>
      </c>
      <c r="G12" s="28">
        <f t="shared" si="1"/>
        <v>239.69550000000004</v>
      </c>
      <c r="H12" s="29">
        <f>H11*(1+$B$3)+F12+G12</f>
        <v>4781.1705000000002</v>
      </c>
      <c r="I12" s="28">
        <f t="shared" si="2"/>
        <v>798.98500000000001</v>
      </c>
      <c r="J12" s="30">
        <f>J11*(1+$B$3)+I12</f>
        <v>1642.1350000000002</v>
      </c>
    </row>
    <row r="13" spans="1:10" x14ac:dyDescent="0.2">
      <c r="A13" s="23">
        <v>2</v>
      </c>
      <c r="B13" s="42">
        <f>B12*(1+$B$3)</f>
        <v>15435</v>
      </c>
      <c r="C13" s="27">
        <f t="shared" si="3"/>
        <v>891</v>
      </c>
      <c r="D13" s="28">
        <f t="shared" si="0"/>
        <v>556.47899999999993</v>
      </c>
      <c r="E13" s="29">
        <f t="shared" ref="E13:E31" si="5">E12*(1+$B$3)+C13+D13</f>
        <v>4586.9732249999997</v>
      </c>
      <c r="F13" s="27">
        <f t="shared" si="4"/>
        <v>2067.1199999999994</v>
      </c>
      <c r="G13" s="28">
        <f t="shared" si="1"/>
        <v>238.49100000000004</v>
      </c>
      <c r="H13" s="29">
        <f t="shared" ref="H13:H31" si="6">H12*(1+$B$3)+F13+G13</f>
        <v>7325.8400249999995</v>
      </c>
      <c r="I13" s="28">
        <f t="shared" si="2"/>
        <v>794.97</v>
      </c>
      <c r="J13" s="30">
        <f t="shared" ref="J13:J31" si="7">J12*(1+$B$3)+I13</f>
        <v>2519.2117500000004</v>
      </c>
    </row>
    <row r="14" spans="1:10" x14ac:dyDescent="0.2">
      <c r="A14" s="23">
        <v>3</v>
      </c>
      <c r="B14" s="42">
        <f t="shared" ref="B14:B31" si="8">B13*(1+$B$3)</f>
        <v>16206.75</v>
      </c>
      <c r="C14" s="27">
        <f t="shared" si="3"/>
        <v>886.5</v>
      </c>
      <c r="D14" s="28">
        <f t="shared" si="0"/>
        <v>553.66849999999999</v>
      </c>
      <c r="E14" s="29">
        <f>E13*(1+$B$3)+C14+D14</f>
        <v>6256.4903862499996</v>
      </c>
      <c r="F14" s="27">
        <f t="shared" si="4"/>
        <v>2050.7699999999995</v>
      </c>
      <c r="G14" s="28">
        <f t="shared" si="1"/>
        <v>237.28650000000005</v>
      </c>
      <c r="H14" s="29">
        <f t="shared" si="6"/>
        <v>9980.1885262499982</v>
      </c>
      <c r="I14" s="28">
        <f t="shared" si="2"/>
        <v>790.95500000000004</v>
      </c>
      <c r="J14" s="30">
        <f t="shared" si="7"/>
        <v>3436.1273375000005</v>
      </c>
    </row>
    <row r="15" spans="1:10" x14ac:dyDescent="0.2">
      <c r="A15" s="23">
        <v>4</v>
      </c>
      <c r="B15" s="42">
        <f t="shared" si="8"/>
        <v>17017.087500000001</v>
      </c>
      <c r="C15" s="27">
        <f t="shared" si="3"/>
        <v>882</v>
      </c>
      <c r="D15" s="28">
        <f t="shared" si="0"/>
        <v>550.85799999999995</v>
      </c>
      <c r="E15" s="29">
        <f t="shared" si="5"/>
        <v>8002.1729055625001</v>
      </c>
      <c r="F15" s="27">
        <f t="shared" si="4"/>
        <v>2034.4799999999996</v>
      </c>
      <c r="G15" s="28">
        <f t="shared" si="1"/>
        <v>236.08200000000005</v>
      </c>
      <c r="H15" s="29">
        <f t="shared" si="6"/>
        <v>12749.759952562499</v>
      </c>
      <c r="I15" s="28">
        <f t="shared" si="2"/>
        <v>786.94</v>
      </c>
      <c r="J15" s="30">
        <f t="shared" si="7"/>
        <v>4394.8737043750007</v>
      </c>
    </row>
    <row r="16" spans="1:10" x14ac:dyDescent="0.2">
      <c r="A16" s="23">
        <v>5</v>
      </c>
      <c r="B16" s="42">
        <f t="shared" si="8"/>
        <v>17867.941875000004</v>
      </c>
      <c r="C16" s="27">
        <f t="shared" si="3"/>
        <v>877.5</v>
      </c>
      <c r="D16" s="28">
        <f t="shared" si="0"/>
        <v>548.0474999999999</v>
      </c>
      <c r="E16" s="29">
        <f t="shared" si="5"/>
        <v>9827.8290508406262</v>
      </c>
      <c r="F16" s="27">
        <f t="shared" si="4"/>
        <v>2018.2499999999995</v>
      </c>
      <c r="G16" s="28">
        <f t="shared" si="1"/>
        <v>234.87750000000003</v>
      </c>
      <c r="H16" s="29">
        <f t="shared" si="6"/>
        <v>15640.375450190626</v>
      </c>
      <c r="I16" s="28">
        <f t="shared" si="2"/>
        <v>782.92499999999995</v>
      </c>
      <c r="J16" s="30">
        <f t="shared" si="7"/>
        <v>5397.5423895937511</v>
      </c>
    </row>
    <row r="17" spans="1:10" ht="17" thickBot="1" x14ac:dyDescent="0.25">
      <c r="A17" s="23">
        <v>6</v>
      </c>
      <c r="B17" s="42">
        <f t="shared" si="8"/>
        <v>18761.338968750006</v>
      </c>
      <c r="C17" s="27">
        <f t="shared" si="3"/>
        <v>873</v>
      </c>
      <c r="D17" s="28">
        <f t="shared" si="0"/>
        <v>545.23699999999997</v>
      </c>
      <c r="E17" s="29">
        <f t="shared" si="5"/>
        <v>11737.457503382657</v>
      </c>
      <c r="F17" s="27">
        <f t="shared" si="4"/>
        <v>2002.0799999999995</v>
      </c>
      <c r="G17" s="28">
        <f t="shared" si="1"/>
        <v>233.67300000000003</v>
      </c>
      <c r="H17" s="29">
        <f t="shared" si="6"/>
        <v>18658.147222700154</v>
      </c>
      <c r="I17" s="28">
        <f t="shared" si="2"/>
        <v>778.91</v>
      </c>
      <c r="J17" s="30">
        <f t="shared" si="7"/>
        <v>6446.3295090734391</v>
      </c>
    </row>
    <row r="18" spans="1:10" ht="17" thickBot="1" x14ac:dyDescent="0.25">
      <c r="A18" s="23">
        <v>7</v>
      </c>
      <c r="B18" s="42">
        <f t="shared" si="8"/>
        <v>19699.405917187505</v>
      </c>
      <c r="C18" s="27">
        <f t="shared" si="3"/>
        <v>868.5</v>
      </c>
      <c r="D18" s="28">
        <f t="shared" si="0"/>
        <v>542.42649999999992</v>
      </c>
      <c r="E18" s="29">
        <f t="shared" si="5"/>
        <v>13735.256878551791</v>
      </c>
      <c r="F18" s="27">
        <f t="shared" si="4"/>
        <v>1985.9699999999996</v>
      </c>
      <c r="G18" s="28">
        <f t="shared" si="1"/>
        <v>232.46850000000003</v>
      </c>
      <c r="H18" s="31">
        <f t="shared" si="6"/>
        <v>21809.493083835161</v>
      </c>
      <c r="I18" s="28">
        <f t="shared" si="2"/>
        <v>774.89499999999998</v>
      </c>
      <c r="J18" s="30">
        <f t="shared" si="7"/>
        <v>7543.5409845271115</v>
      </c>
    </row>
    <row r="19" spans="1:10" x14ac:dyDescent="0.2">
      <c r="A19" s="23">
        <v>8</v>
      </c>
      <c r="B19" s="42">
        <f t="shared" si="8"/>
        <v>20684.376213046882</v>
      </c>
      <c r="C19" s="27">
        <f t="shared" si="3"/>
        <v>864</v>
      </c>
      <c r="D19" s="28">
        <f t="shared" si="0"/>
        <v>539.61599999999999</v>
      </c>
      <c r="E19" s="29">
        <f t="shared" si="5"/>
        <v>15825.635722479381</v>
      </c>
      <c r="F19" s="27">
        <f t="shared" si="4"/>
        <v>1969.9199999999994</v>
      </c>
      <c r="G19" s="28">
        <f t="shared" si="1"/>
        <v>231.26400000000004</v>
      </c>
      <c r="H19" s="29">
        <f t="shared" si="6"/>
        <v>25101.151738026918</v>
      </c>
      <c r="I19" s="28">
        <f t="shared" si="2"/>
        <v>770.88</v>
      </c>
      <c r="J19" s="30">
        <f t="shared" si="7"/>
        <v>8691.5980337534675</v>
      </c>
    </row>
    <row r="20" spans="1:10" x14ac:dyDescent="0.2">
      <c r="A20" s="23">
        <v>9</v>
      </c>
      <c r="B20" s="42">
        <f t="shared" si="8"/>
        <v>21718.595023699228</v>
      </c>
      <c r="C20" s="27">
        <f t="shared" si="3"/>
        <v>859.5</v>
      </c>
      <c r="D20" s="28">
        <f t="shared" si="0"/>
        <v>536.80549999999994</v>
      </c>
      <c r="E20" s="29">
        <f t="shared" si="5"/>
        <v>18013.223008603349</v>
      </c>
      <c r="F20" s="27">
        <f t="shared" si="4"/>
        <v>1953.9299999999996</v>
      </c>
      <c r="G20" s="28">
        <f t="shared" si="1"/>
        <v>230.05950000000001</v>
      </c>
      <c r="H20" s="29">
        <f t="shared" si="6"/>
        <v>28540.198824928266</v>
      </c>
      <c r="I20" s="28">
        <f t="shared" si="2"/>
        <v>766.8649999999999</v>
      </c>
      <c r="J20" s="30">
        <f t="shared" si="7"/>
        <v>9893.0429354411408</v>
      </c>
    </row>
    <row r="21" spans="1:10" x14ac:dyDescent="0.2">
      <c r="A21" s="23">
        <v>10</v>
      </c>
      <c r="B21" s="42">
        <f t="shared" si="8"/>
        <v>22804.52477488419</v>
      </c>
      <c r="C21" s="27">
        <f t="shared" si="3"/>
        <v>855</v>
      </c>
      <c r="D21" s="28">
        <f t="shared" si="0"/>
        <v>533.995</v>
      </c>
      <c r="E21" s="29">
        <f t="shared" si="5"/>
        <v>20302.879159033517</v>
      </c>
      <c r="F21" s="27">
        <f t="shared" si="4"/>
        <v>1937.9999999999998</v>
      </c>
      <c r="G21" s="28">
        <f t="shared" si="1"/>
        <v>228.85500000000005</v>
      </c>
      <c r="H21" s="29">
        <f t="shared" si="6"/>
        <v>32134.06376617468</v>
      </c>
      <c r="I21" s="28">
        <f t="shared" si="2"/>
        <v>762.85</v>
      </c>
      <c r="J21" s="30">
        <f t="shared" si="7"/>
        <v>11150.545082213199</v>
      </c>
    </row>
    <row r="22" spans="1:10" ht="17" thickBot="1" x14ac:dyDescent="0.25">
      <c r="A22" s="23">
        <v>11</v>
      </c>
      <c r="B22" s="42">
        <f t="shared" si="8"/>
        <v>23944.7510136284</v>
      </c>
      <c r="C22" s="27">
        <f t="shared" si="3"/>
        <v>850.5</v>
      </c>
      <c r="D22" s="28">
        <f t="shared" si="0"/>
        <v>531.18449999999996</v>
      </c>
      <c r="E22" s="29">
        <f t="shared" si="5"/>
        <v>22699.707616985193</v>
      </c>
      <c r="F22" s="27">
        <f t="shared" si="4"/>
        <v>1922.1299999999997</v>
      </c>
      <c r="G22" s="28">
        <f t="shared" si="1"/>
        <v>227.65050000000005</v>
      </c>
      <c r="H22" s="29">
        <f t="shared" si="6"/>
        <v>35890.547454483414</v>
      </c>
      <c r="I22" s="28">
        <f t="shared" si="2"/>
        <v>758.83500000000004</v>
      </c>
      <c r="J22" s="30">
        <f t="shared" si="7"/>
        <v>12466.90733632386</v>
      </c>
    </row>
    <row r="23" spans="1:10" ht="17" thickBot="1" x14ac:dyDescent="0.25">
      <c r="A23" s="23">
        <v>12</v>
      </c>
      <c r="B23" s="42">
        <f t="shared" si="8"/>
        <v>25141.988564309821</v>
      </c>
      <c r="C23" s="27">
        <f t="shared" si="3"/>
        <v>846</v>
      </c>
      <c r="D23" s="28">
        <f t="shared" si="0"/>
        <v>528.3739999999998</v>
      </c>
      <c r="E23" s="31">
        <f t="shared" si="5"/>
        <v>25209.066997834452</v>
      </c>
      <c r="F23" s="27">
        <f t="shared" si="4"/>
        <v>1906.3199999999997</v>
      </c>
      <c r="G23" s="28">
        <f t="shared" si="1"/>
        <v>226.44599999999997</v>
      </c>
      <c r="H23" s="29">
        <f t="shared" si="6"/>
        <v>39817.84082720759</v>
      </c>
      <c r="I23" s="28">
        <f t="shared" si="2"/>
        <v>754.81999999999982</v>
      </c>
      <c r="J23" s="30">
        <f t="shared" si="7"/>
        <v>13845.072703140053</v>
      </c>
    </row>
    <row r="24" spans="1:10" x14ac:dyDescent="0.2">
      <c r="A24" s="23">
        <v>13</v>
      </c>
      <c r="B24" s="42">
        <f t="shared" si="8"/>
        <v>26399.087992525314</v>
      </c>
      <c r="C24" s="27">
        <f t="shared" si="3"/>
        <v>841.5</v>
      </c>
      <c r="D24" s="28">
        <f t="shared" si="0"/>
        <v>525.56350000000009</v>
      </c>
      <c r="E24" s="29">
        <f t="shared" si="5"/>
        <v>27836.583847726175</v>
      </c>
      <c r="F24" s="27">
        <f t="shared" si="4"/>
        <v>1890.57</v>
      </c>
      <c r="G24" s="28">
        <f t="shared" si="1"/>
        <v>225.24150000000009</v>
      </c>
      <c r="H24" s="29">
        <f t="shared" si="6"/>
        <v>43924.544368567978</v>
      </c>
      <c r="I24" s="28">
        <f t="shared" si="2"/>
        <v>750.80500000000018</v>
      </c>
      <c r="J24" s="30">
        <f t="shared" si="7"/>
        <v>15288.131338297057</v>
      </c>
    </row>
    <row r="25" spans="1:10" x14ac:dyDescent="0.2">
      <c r="A25" s="23">
        <v>14</v>
      </c>
      <c r="B25" s="42">
        <f t="shared" si="8"/>
        <v>27719.042392151579</v>
      </c>
      <c r="C25" s="27">
        <f t="shared" si="3"/>
        <v>837</v>
      </c>
      <c r="D25" s="28">
        <f t="shared" si="0"/>
        <v>522.75299999999982</v>
      </c>
      <c r="E25" s="29">
        <f t="shared" si="5"/>
        <v>30588.166040112486</v>
      </c>
      <c r="F25" s="27">
        <f t="shared" si="4"/>
        <v>1874.8799999999997</v>
      </c>
      <c r="G25" s="28">
        <f t="shared" si="1"/>
        <v>224.03699999999998</v>
      </c>
      <c r="H25" s="29">
        <f t="shared" si="6"/>
        <v>48219.688586996373</v>
      </c>
      <c r="I25" s="28">
        <f t="shared" si="2"/>
        <v>746.78999999999985</v>
      </c>
      <c r="J25" s="30">
        <f t="shared" si="7"/>
        <v>16799.327905211911</v>
      </c>
    </row>
    <row r="26" spans="1:10" x14ac:dyDescent="0.2">
      <c r="A26" s="23">
        <v>15</v>
      </c>
      <c r="B26" s="42">
        <f t="shared" si="8"/>
        <v>29104.99451175916</v>
      </c>
      <c r="C26" s="27">
        <f t="shared" si="3"/>
        <v>832.5</v>
      </c>
      <c r="D26" s="28">
        <f t="shared" si="0"/>
        <v>519.9425</v>
      </c>
      <c r="E26" s="29">
        <f t="shared" si="5"/>
        <v>33470.016842118108</v>
      </c>
      <c r="F26" s="27">
        <f t="shared" si="4"/>
        <v>1859.2499999999998</v>
      </c>
      <c r="G26" s="28">
        <f t="shared" si="1"/>
        <v>222.83250000000004</v>
      </c>
      <c r="H26" s="29">
        <f t="shared" si="6"/>
        <v>52712.755516346188</v>
      </c>
      <c r="I26" s="28">
        <f t="shared" si="2"/>
        <v>742.77499999999998</v>
      </c>
      <c r="J26" s="30">
        <f t="shared" si="7"/>
        <v>18382.069300472507</v>
      </c>
    </row>
    <row r="27" spans="1:10" x14ac:dyDescent="0.2">
      <c r="A27" s="23">
        <v>16</v>
      </c>
      <c r="B27" s="42">
        <f t="shared" si="8"/>
        <v>30560.24423734712</v>
      </c>
      <c r="C27" s="27">
        <f t="shared" si="3"/>
        <v>828</v>
      </c>
      <c r="D27" s="28">
        <f t="shared" si="0"/>
        <v>517.13200000000006</v>
      </c>
      <c r="E27" s="29">
        <f t="shared" si="5"/>
        <v>36488.649684224016</v>
      </c>
      <c r="F27" s="27">
        <f t="shared" si="4"/>
        <v>1843.6799999999998</v>
      </c>
      <c r="G27" s="28">
        <f t="shared" si="1"/>
        <v>221.62800000000007</v>
      </c>
      <c r="H27" s="29">
        <f t="shared" si="6"/>
        <v>57413.701292163496</v>
      </c>
      <c r="I27" s="28">
        <f t="shared" si="2"/>
        <v>738.7600000000001</v>
      </c>
      <c r="J27" s="30">
        <f t="shared" si="7"/>
        <v>20039.932765496131</v>
      </c>
    </row>
    <row r="28" spans="1:10" x14ac:dyDescent="0.2">
      <c r="A28" s="23">
        <v>17</v>
      </c>
      <c r="B28" s="42">
        <f t="shared" si="8"/>
        <v>32088.256449214477</v>
      </c>
      <c r="C28" s="27">
        <f t="shared" si="3"/>
        <v>823.5</v>
      </c>
      <c r="D28" s="28">
        <f t="shared" si="0"/>
        <v>514.32150000000001</v>
      </c>
      <c r="E28" s="29">
        <f t="shared" si="5"/>
        <v>39650.903668435218</v>
      </c>
      <c r="F28" s="27">
        <f t="shared" si="4"/>
        <v>1828.1699999999998</v>
      </c>
      <c r="G28" s="28">
        <f t="shared" si="1"/>
        <v>220.42350000000005</v>
      </c>
      <c r="H28" s="29">
        <f t="shared" si="6"/>
        <v>62332.979856771672</v>
      </c>
      <c r="I28" s="28">
        <f t="shared" si="2"/>
        <v>734.745</v>
      </c>
      <c r="J28" s="30">
        <f t="shared" si="7"/>
        <v>21776.674403770936</v>
      </c>
    </row>
    <row r="29" spans="1:10" x14ac:dyDescent="0.2">
      <c r="A29" s="23">
        <v>18</v>
      </c>
      <c r="B29" s="42">
        <f t="shared" si="8"/>
        <v>33692.6692716752</v>
      </c>
      <c r="C29" s="27">
        <f t="shared" si="3"/>
        <v>819</v>
      </c>
      <c r="D29" s="28">
        <f t="shared" si="0"/>
        <v>511.51099999999997</v>
      </c>
      <c r="E29" s="29">
        <f t="shared" si="5"/>
        <v>42963.959851856976</v>
      </c>
      <c r="F29" s="27">
        <f t="shared" si="4"/>
        <v>1812.7199999999998</v>
      </c>
      <c r="G29" s="28">
        <f t="shared" si="1"/>
        <v>219.21900000000005</v>
      </c>
      <c r="H29" s="29">
        <f t="shared" si="6"/>
        <v>67481.567849610248</v>
      </c>
      <c r="I29" s="28">
        <f t="shared" si="2"/>
        <v>730.73</v>
      </c>
      <c r="J29" s="30">
        <f t="shared" si="7"/>
        <v>23596.238123959483</v>
      </c>
    </row>
    <row r="30" spans="1:10" x14ac:dyDescent="0.2">
      <c r="A30" s="23">
        <v>19</v>
      </c>
      <c r="B30" s="42">
        <f t="shared" si="8"/>
        <v>35377.302735258963</v>
      </c>
      <c r="C30" s="27">
        <f t="shared" si="3"/>
        <v>814.5</v>
      </c>
      <c r="D30" s="28">
        <f t="shared" si="0"/>
        <v>508.70049999999998</v>
      </c>
      <c r="E30" s="29">
        <f t="shared" si="5"/>
        <v>46435.358344449829</v>
      </c>
      <c r="F30" s="27">
        <f t="shared" si="4"/>
        <v>1797.33</v>
      </c>
      <c r="G30" s="28">
        <f t="shared" si="1"/>
        <v>218.01450000000006</v>
      </c>
      <c r="H30" s="29">
        <f t="shared" si="6"/>
        <v>72870.990742090769</v>
      </c>
      <c r="I30" s="28">
        <f t="shared" si="2"/>
        <v>726.71500000000003</v>
      </c>
      <c r="J30" s="30">
        <f t="shared" si="7"/>
        <v>25502.765030157458</v>
      </c>
    </row>
    <row r="31" spans="1:10" ht="17" thickBot="1" x14ac:dyDescent="0.25">
      <c r="A31" s="24">
        <v>20</v>
      </c>
      <c r="B31" s="43">
        <f t="shared" si="8"/>
        <v>37146.167872021913</v>
      </c>
      <c r="C31" s="34">
        <f t="shared" si="3"/>
        <v>810</v>
      </c>
      <c r="D31" s="35">
        <f t="shared" si="0"/>
        <v>505.89</v>
      </c>
      <c r="E31" s="36">
        <f t="shared" si="5"/>
        <v>50073.016261672325</v>
      </c>
      <c r="F31" s="34">
        <f t="shared" si="4"/>
        <v>1781.9999999999998</v>
      </c>
      <c r="G31" s="35">
        <f t="shared" si="1"/>
        <v>216.81000000000006</v>
      </c>
      <c r="H31" s="36">
        <f t="shared" si="6"/>
        <v>78513.350279195307</v>
      </c>
      <c r="I31" s="37">
        <f t="shared" si="2"/>
        <v>722.7</v>
      </c>
      <c r="J31" s="38">
        <f t="shared" si="7"/>
        <v>27500.603281665331</v>
      </c>
    </row>
  </sheetData>
  <mergeCells count="6">
    <mergeCell ref="J9:J10"/>
    <mergeCell ref="B8:C8"/>
    <mergeCell ref="A9:A10"/>
    <mergeCell ref="B9:B10"/>
    <mergeCell ref="E9:E10"/>
    <mergeCell ref="H9:H10"/>
  </mergeCells>
  <pageMargins left="0.7" right="0.7" top="0.78740157499999996" bottom="0.78740157499999996" header="0.3" footer="0.3"/>
  <ignoredErrors>
    <ignoredError sqref="H11:H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787A-3C21-E84C-A1D9-A7596AA9B23F}">
  <dimension ref="A1:J31"/>
  <sheetViews>
    <sheetView tabSelected="1" workbookViewId="0">
      <selection activeCell="M13" sqref="M13"/>
    </sheetView>
  </sheetViews>
  <sheetFormatPr baseColWidth="10" defaultRowHeight="16" x14ac:dyDescent="0.2"/>
  <cols>
    <col min="1" max="1" width="5.33203125" customWidth="1"/>
    <col min="2" max="2" width="9.5" customWidth="1"/>
    <col min="3" max="4" width="8.83203125" customWidth="1"/>
    <col min="6" max="7" width="8.83203125" customWidth="1"/>
    <col min="9" max="9" width="8.83203125" customWidth="1"/>
  </cols>
  <sheetData>
    <row r="1" spans="1:10" x14ac:dyDescent="0.2">
      <c r="A1" t="s">
        <v>0</v>
      </c>
      <c r="B1" t="s">
        <v>1</v>
      </c>
      <c r="C1" s="2" t="s">
        <v>6</v>
      </c>
    </row>
    <row r="2" spans="1:10" x14ac:dyDescent="0.2">
      <c r="A2" t="s">
        <v>2</v>
      </c>
      <c r="B2">
        <v>10</v>
      </c>
      <c r="C2" t="s">
        <v>5</v>
      </c>
    </row>
    <row r="3" spans="1:10" x14ac:dyDescent="0.2">
      <c r="A3" t="s">
        <v>3</v>
      </c>
      <c r="B3" s="1">
        <v>0.05</v>
      </c>
    </row>
    <row r="4" spans="1:10" x14ac:dyDescent="0.2">
      <c r="A4" t="s">
        <v>4</v>
      </c>
      <c r="B4">
        <v>8.0299999999999994</v>
      </c>
      <c r="C4" t="s">
        <v>8</v>
      </c>
    </row>
    <row r="5" spans="1:10" x14ac:dyDescent="0.2">
      <c r="A5" t="s">
        <v>7</v>
      </c>
      <c r="B5">
        <v>30</v>
      </c>
      <c r="C5" t="s">
        <v>8</v>
      </c>
    </row>
    <row r="6" spans="1:10" x14ac:dyDescent="0.2">
      <c r="A6" t="s">
        <v>9</v>
      </c>
      <c r="B6" t="s">
        <v>10</v>
      </c>
    </row>
    <row r="7" spans="1:10" x14ac:dyDescent="0.2">
      <c r="B7" t="s">
        <v>16</v>
      </c>
    </row>
    <row r="8" spans="1:10" ht="17" thickBot="1" x14ac:dyDescent="0.25">
      <c r="A8" t="s">
        <v>13</v>
      </c>
      <c r="B8" s="9">
        <v>20000</v>
      </c>
      <c r="C8" s="9"/>
    </row>
    <row r="9" spans="1:10" x14ac:dyDescent="0.2">
      <c r="A9" s="19" t="s">
        <v>11</v>
      </c>
      <c r="B9" s="21" t="s">
        <v>12</v>
      </c>
      <c r="C9" s="15" t="s">
        <v>14</v>
      </c>
      <c r="D9" s="15" t="s">
        <v>15</v>
      </c>
      <c r="E9" s="16" t="s">
        <v>17</v>
      </c>
      <c r="F9" s="14" t="s">
        <v>14</v>
      </c>
      <c r="G9" s="15" t="s">
        <v>15</v>
      </c>
      <c r="H9" s="16" t="s">
        <v>17</v>
      </c>
      <c r="I9" s="3" t="s">
        <v>15</v>
      </c>
      <c r="J9" s="10" t="s">
        <v>17</v>
      </c>
    </row>
    <row r="10" spans="1:10" ht="17" thickBot="1" x14ac:dyDescent="0.25">
      <c r="A10" s="20"/>
      <c r="B10" s="22"/>
      <c r="C10" s="5">
        <v>0.3</v>
      </c>
      <c r="D10" s="4">
        <f>1-C10</f>
        <v>0.7</v>
      </c>
      <c r="E10" s="18"/>
      <c r="F10" s="17">
        <v>0.7</v>
      </c>
      <c r="G10" s="4">
        <f>1-F10</f>
        <v>0.30000000000000004</v>
      </c>
      <c r="H10" s="18"/>
      <c r="I10" s="4">
        <f>100%</f>
        <v>1</v>
      </c>
      <c r="J10" s="11"/>
    </row>
    <row r="11" spans="1:10" x14ac:dyDescent="0.2">
      <c r="A11" s="23">
        <v>0</v>
      </c>
      <c r="B11" s="39">
        <f>B8</f>
        <v>20000</v>
      </c>
      <c r="C11" s="27">
        <f>$B$2*1000*((C$10-30%)*(1-$A11*0.5%)+30%)*$B$5/100*(1-$A11*0.5%)</f>
        <v>900</v>
      </c>
      <c r="D11" s="40">
        <f t="shared" ref="D11:D31" si="0">$B$2*(1-$A11*0.5%)*1000*$B$4/100*D$10</f>
        <v>562.09999999999991</v>
      </c>
      <c r="E11" s="41">
        <f>(C11+D11)</f>
        <v>1462.1</v>
      </c>
      <c r="F11" s="27">
        <f>$B$2*1000*((F$10-30%)*(1-$A11*0.5%)+30%)*$B$5/100*(1-$A11*0.5%)</f>
        <v>2100</v>
      </c>
      <c r="G11" s="28">
        <f t="shared" ref="G11:G31" si="1">$B$2*(1-$A11*0.5%)*1000*$B$4/100*G$10</f>
        <v>240.90000000000003</v>
      </c>
      <c r="H11" s="29">
        <f>(F11+G11)</f>
        <v>2340.9</v>
      </c>
      <c r="I11" s="28">
        <f t="shared" ref="I11:I31" si="2">$B$2*(1-$A11*0.5%)*1000*$B$4/100*I$10</f>
        <v>803</v>
      </c>
      <c r="J11" s="30">
        <f>(I11)</f>
        <v>803</v>
      </c>
    </row>
    <row r="12" spans="1:10" x14ac:dyDescent="0.2">
      <c r="A12" s="23">
        <v>1</v>
      </c>
      <c r="B12" s="42">
        <f>B11*(1+$B$3)</f>
        <v>21000</v>
      </c>
      <c r="C12" s="27">
        <f t="shared" ref="C12:C31" si="3">$B$2*1000*((C$10-30%)*(1-$A12*0.5%)+30%)*$B$5/100*(1-$A12*0.5%)</f>
        <v>895.5</v>
      </c>
      <c r="D12" s="28">
        <f t="shared" si="0"/>
        <v>559.28949999999998</v>
      </c>
      <c r="E12" s="29">
        <f>E11*(1+$B$3)+C12+D12</f>
        <v>2989.9944999999998</v>
      </c>
      <c r="F12" s="27">
        <f t="shared" ref="F12:F31" si="4">$B$2*1000*((F$10-30%)*(1-$A12*0.5%)+30%)*$B$5/100*(1-$A12*0.5%)</f>
        <v>2083.5299999999997</v>
      </c>
      <c r="G12" s="28">
        <f t="shared" si="1"/>
        <v>239.69550000000004</v>
      </c>
      <c r="H12" s="29">
        <f>H11*(1+$B$3)+F12+G12</f>
        <v>4781.1705000000002</v>
      </c>
      <c r="I12" s="28">
        <f t="shared" si="2"/>
        <v>798.98500000000001</v>
      </c>
      <c r="J12" s="30">
        <f>J11*(1+$B$3)+I12</f>
        <v>1642.1350000000002</v>
      </c>
    </row>
    <row r="13" spans="1:10" x14ac:dyDescent="0.2">
      <c r="A13" s="23">
        <v>2</v>
      </c>
      <c r="B13" s="42">
        <f>B12*(1+$B$3)</f>
        <v>22050</v>
      </c>
      <c r="C13" s="27">
        <f t="shared" si="3"/>
        <v>891</v>
      </c>
      <c r="D13" s="28">
        <f t="shared" si="0"/>
        <v>556.47899999999993</v>
      </c>
      <c r="E13" s="29">
        <f t="shared" ref="E13:E31" si="5">E12*(1+$B$3)+C13+D13</f>
        <v>4586.9732249999997</v>
      </c>
      <c r="F13" s="27">
        <f t="shared" si="4"/>
        <v>2067.1199999999994</v>
      </c>
      <c r="G13" s="28">
        <f t="shared" si="1"/>
        <v>238.49100000000004</v>
      </c>
      <c r="H13" s="29">
        <f t="shared" ref="H13:H31" si="6">H12*(1+$B$3)+F13+G13</f>
        <v>7325.8400249999995</v>
      </c>
      <c r="I13" s="28">
        <f t="shared" si="2"/>
        <v>794.97</v>
      </c>
      <c r="J13" s="30">
        <f t="shared" ref="J13:J31" si="7">J12*(1+$B$3)+I13</f>
        <v>2519.2117500000004</v>
      </c>
    </row>
    <row r="14" spans="1:10" x14ac:dyDescent="0.2">
      <c r="A14" s="23">
        <v>3</v>
      </c>
      <c r="B14" s="42">
        <f t="shared" ref="B14:B31" si="8">B13*(1+$B$3)</f>
        <v>23152.5</v>
      </c>
      <c r="C14" s="27">
        <f t="shared" si="3"/>
        <v>886.5</v>
      </c>
      <c r="D14" s="28">
        <f t="shared" si="0"/>
        <v>553.66849999999999</v>
      </c>
      <c r="E14" s="29">
        <f>E13*(1+$B$3)+C14+D14</f>
        <v>6256.4903862499996</v>
      </c>
      <c r="F14" s="27">
        <f t="shared" si="4"/>
        <v>2050.7699999999995</v>
      </c>
      <c r="G14" s="28">
        <f t="shared" si="1"/>
        <v>237.28650000000005</v>
      </c>
      <c r="H14" s="29">
        <f t="shared" si="6"/>
        <v>9980.1885262499982</v>
      </c>
      <c r="I14" s="28">
        <f t="shared" si="2"/>
        <v>790.95500000000004</v>
      </c>
      <c r="J14" s="30">
        <f t="shared" si="7"/>
        <v>3436.1273375000005</v>
      </c>
    </row>
    <row r="15" spans="1:10" x14ac:dyDescent="0.2">
      <c r="A15" s="23">
        <v>4</v>
      </c>
      <c r="B15" s="42">
        <f t="shared" si="8"/>
        <v>24310.125</v>
      </c>
      <c r="C15" s="27">
        <f t="shared" si="3"/>
        <v>882</v>
      </c>
      <c r="D15" s="28">
        <f t="shared" si="0"/>
        <v>550.85799999999995</v>
      </c>
      <c r="E15" s="29">
        <f t="shared" si="5"/>
        <v>8002.1729055625001</v>
      </c>
      <c r="F15" s="27">
        <f t="shared" si="4"/>
        <v>2034.4799999999996</v>
      </c>
      <c r="G15" s="28">
        <f t="shared" si="1"/>
        <v>236.08200000000005</v>
      </c>
      <c r="H15" s="29">
        <f t="shared" si="6"/>
        <v>12749.759952562499</v>
      </c>
      <c r="I15" s="28">
        <f t="shared" si="2"/>
        <v>786.94</v>
      </c>
      <c r="J15" s="30">
        <f t="shared" si="7"/>
        <v>4394.8737043750007</v>
      </c>
    </row>
    <row r="16" spans="1:10" x14ac:dyDescent="0.2">
      <c r="A16" s="23">
        <v>5</v>
      </c>
      <c r="B16" s="42">
        <f t="shared" si="8"/>
        <v>25525.631250000002</v>
      </c>
      <c r="C16" s="27">
        <f t="shared" si="3"/>
        <v>877.5</v>
      </c>
      <c r="D16" s="28">
        <f t="shared" si="0"/>
        <v>548.0474999999999</v>
      </c>
      <c r="E16" s="29">
        <f t="shared" si="5"/>
        <v>9827.8290508406262</v>
      </c>
      <c r="F16" s="27">
        <f t="shared" si="4"/>
        <v>2018.2499999999995</v>
      </c>
      <c r="G16" s="28">
        <f t="shared" si="1"/>
        <v>234.87750000000003</v>
      </c>
      <c r="H16" s="29">
        <f t="shared" si="6"/>
        <v>15640.375450190626</v>
      </c>
      <c r="I16" s="28">
        <f t="shared" si="2"/>
        <v>782.92499999999995</v>
      </c>
      <c r="J16" s="30">
        <f t="shared" si="7"/>
        <v>5397.5423895937511</v>
      </c>
    </row>
    <row r="17" spans="1:10" x14ac:dyDescent="0.2">
      <c r="A17" s="23">
        <v>6</v>
      </c>
      <c r="B17" s="42">
        <f t="shared" si="8"/>
        <v>26801.912812500002</v>
      </c>
      <c r="C17" s="27">
        <f t="shared" si="3"/>
        <v>873</v>
      </c>
      <c r="D17" s="28">
        <f t="shared" si="0"/>
        <v>545.23699999999997</v>
      </c>
      <c r="E17" s="29">
        <f t="shared" si="5"/>
        <v>11737.457503382657</v>
      </c>
      <c r="F17" s="27">
        <f t="shared" si="4"/>
        <v>2002.0799999999995</v>
      </c>
      <c r="G17" s="28">
        <f t="shared" si="1"/>
        <v>233.67300000000003</v>
      </c>
      <c r="H17" s="29">
        <f t="shared" si="6"/>
        <v>18658.147222700154</v>
      </c>
      <c r="I17" s="28">
        <f t="shared" si="2"/>
        <v>778.91</v>
      </c>
      <c r="J17" s="30">
        <f t="shared" si="7"/>
        <v>6446.3295090734391</v>
      </c>
    </row>
    <row r="18" spans="1:10" x14ac:dyDescent="0.2">
      <c r="A18" s="23">
        <v>7</v>
      </c>
      <c r="B18" s="42">
        <f t="shared" si="8"/>
        <v>28142.008453125003</v>
      </c>
      <c r="C18" s="27">
        <f t="shared" si="3"/>
        <v>868.5</v>
      </c>
      <c r="D18" s="28">
        <f t="shared" si="0"/>
        <v>542.42649999999992</v>
      </c>
      <c r="E18" s="29">
        <f t="shared" si="5"/>
        <v>13735.256878551791</v>
      </c>
      <c r="F18" s="27">
        <f t="shared" si="4"/>
        <v>1985.9699999999996</v>
      </c>
      <c r="G18" s="28">
        <f t="shared" si="1"/>
        <v>232.46850000000003</v>
      </c>
      <c r="H18" s="29">
        <f t="shared" si="6"/>
        <v>21809.493083835161</v>
      </c>
      <c r="I18" s="28">
        <f t="shared" si="2"/>
        <v>774.89499999999998</v>
      </c>
      <c r="J18" s="30">
        <f t="shared" si="7"/>
        <v>7543.5409845271115</v>
      </c>
    </row>
    <row r="19" spans="1:10" x14ac:dyDescent="0.2">
      <c r="A19" s="23">
        <v>8</v>
      </c>
      <c r="B19" s="42">
        <f t="shared" si="8"/>
        <v>29549.108875781254</v>
      </c>
      <c r="C19" s="27">
        <f t="shared" si="3"/>
        <v>864</v>
      </c>
      <c r="D19" s="28">
        <f t="shared" si="0"/>
        <v>539.61599999999999</v>
      </c>
      <c r="E19" s="29">
        <f t="shared" si="5"/>
        <v>15825.635722479381</v>
      </c>
      <c r="F19" s="27">
        <f t="shared" si="4"/>
        <v>1969.9199999999994</v>
      </c>
      <c r="G19" s="28">
        <f t="shared" si="1"/>
        <v>231.26400000000004</v>
      </c>
      <c r="H19" s="29">
        <f t="shared" si="6"/>
        <v>25101.151738026918</v>
      </c>
      <c r="I19" s="28">
        <f t="shared" si="2"/>
        <v>770.88</v>
      </c>
      <c r="J19" s="30">
        <f t="shared" si="7"/>
        <v>8691.5980337534675</v>
      </c>
    </row>
    <row r="20" spans="1:10" x14ac:dyDescent="0.2">
      <c r="A20" s="23">
        <v>9</v>
      </c>
      <c r="B20" s="42">
        <f t="shared" si="8"/>
        <v>31026.56431957032</v>
      </c>
      <c r="C20" s="27">
        <f t="shared" si="3"/>
        <v>859.5</v>
      </c>
      <c r="D20" s="28">
        <f t="shared" si="0"/>
        <v>536.80549999999994</v>
      </c>
      <c r="E20" s="29">
        <f t="shared" si="5"/>
        <v>18013.223008603349</v>
      </c>
      <c r="F20" s="27">
        <f t="shared" si="4"/>
        <v>1953.9299999999996</v>
      </c>
      <c r="G20" s="28">
        <f t="shared" si="1"/>
        <v>230.05950000000001</v>
      </c>
      <c r="H20" s="29">
        <f t="shared" si="6"/>
        <v>28540.198824928266</v>
      </c>
      <c r="I20" s="28">
        <f t="shared" si="2"/>
        <v>766.8649999999999</v>
      </c>
      <c r="J20" s="30">
        <f t="shared" si="7"/>
        <v>9893.0429354411408</v>
      </c>
    </row>
    <row r="21" spans="1:10" x14ac:dyDescent="0.2">
      <c r="A21" s="23">
        <v>10</v>
      </c>
      <c r="B21" s="42">
        <f t="shared" si="8"/>
        <v>32577.892535548835</v>
      </c>
      <c r="C21" s="27">
        <f t="shared" si="3"/>
        <v>855</v>
      </c>
      <c r="D21" s="28">
        <f t="shared" si="0"/>
        <v>533.995</v>
      </c>
      <c r="E21" s="29">
        <f t="shared" si="5"/>
        <v>20302.879159033517</v>
      </c>
      <c r="F21" s="27">
        <f t="shared" si="4"/>
        <v>1937.9999999999998</v>
      </c>
      <c r="G21" s="28">
        <f t="shared" si="1"/>
        <v>228.85500000000005</v>
      </c>
      <c r="H21" s="29">
        <f t="shared" si="6"/>
        <v>32134.06376617468</v>
      </c>
      <c r="I21" s="28">
        <f t="shared" si="2"/>
        <v>762.85</v>
      </c>
      <c r="J21" s="30">
        <f t="shared" si="7"/>
        <v>11150.545082213199</v>
      </c>
    </row>
    <row r="22" spans="1:10" ht="17" thickBot="1" x14ac:dyDescent="0.25">
      <c r="A22" s="23">
        <v>11</v>
      </c>
      <c r="B22" s="42">
        <f t="shared" si="8"/>
        <v>34206.787162326276</v>
      </c>
      <c r="C22" s="27">
        <f t="shared" si="3"/>
        <v>850.5</v>
      </c>
      <c r="D22" s="28">
        <f t="shared" si="0"/>
        <v>531.18449999999996</v>
      </c>
      <c r="E22" s="29">
        <f t="shared" si="5"/>
        <v>22699.707616985193</v>
      </c>
      <c r="F22" s="27">
        <f t="shared" si="4"/>
        <v>1922.1299999999997</v>
      </c>
      <c r="G22" s="28">
        <f t="shared" si="1"/>
        <v>227.65050000000005</v>
      </c>
      <c r="H22" s="29">
        <f t="shared" si="6"/>
        <v>35890.547454483414</v>
      </c>
      <c r="I22" s="28">
        <f t="shared" si="2"/>
        <v>758.83500000000004</v>
      </c>
      <c r="J22" s="30">
        <f t="shared" si="7"/>
        <v>12466.90733632386</v>
      </c>
    </row>
    <row r="23" spans="1:10" ht="17" thickBot="1" x14ac:dyDescent="0.25">
      <c r="A23" s="23">
        <v>12</v>
      </c>
      <c r="B23" s="42">
        <f t="shared" si="8"/>
        <v>35917.126520442594</v>
      </c>
      <c r="C23" s="27">
        <f t="shared" si="3"/>
        <v>846</v>
      </c>
      <c r="D23" s="28">
        <f t="shared" si="0"/>
        <v>528.3739999999998</v>
      </c>
      <c r="E23" s="29">
        <f t="shared" si="5"/>
        <v>25209.066997834452</v>
      </c>
      <c r="F23" s="27">
        <f t="shared" si="4"/>
        <v>1906.3199999999997</v>
      </c>
      <c r="G23" s="28">
        <f t="shared" si="1"/>
        <v>226.44599999999997</v>
      </c>
      <c r="H23" s="44">
        <f t="shared" si="6"/>
        <v>39817.84082720759</v>
      </c>
      <c r="I23" s="28">
        <f t="shared" si="2"/>
        <v>754.81999999999982</v>
      </c>
      <c r="J23" s="30">
        <f t="shared" si="7"/>
        <v>13845.072703140053</v>
      </c>
    </row>
    <row r="24" spans="1:10" x14ac:dyDescent="0.2">
      <c r="A24" s="23">
        <v>13</v>
      </c>
      <c r="B24" s="42">
        <f t="shared" si="8"/>
        <v>37712.982846464729</v>
      </c>
      <c r="C24" s="27">
        <f t="shared" si="3"/>
        <v>841.5</v>
      </c>
      <c r="D24" s="28">
        <f t="shared" si="0"/>
        <v>525.56350000000009</v>
      </c>
      <c r="E24" s="29">
        <f t="shared" si="5"/>
        <v>27836.583847726175</v>
      </c>
      <c r="F24" s="27">
        <f t="shared" si="4"/>
        <v>1890.57</v>
      </c>
      <c r="G24" s="28">
        <f t="shared" si="1"/>
        <v>225.24150000000009</v>
      </c>
      <c r="H24" s="29">
        <f t="shared" si="6"/>
        <v>43924.544368567978</v>
      </c>
      <c r="I24" s="28">
        <f t="shared" si="2"/>
        <v>750.80500000000018</v>
      </c>
      <c r="J24" s="30">
        <f t="shared" si="7"/>
        <v>15288.131338297057</v>
      </c>
    </row>
    <row r="25" spans="1:10" x14ac:dyDescent="0.2">
      <c r="A25" s="23">
        <v>14</v>
      </c>
      <c r="B25" s="42">
        <f t="shared" si="8"/>
        <v>39598.631988787965</v>
      </c>
      <c r="C25" s="27">
        <f t="shared" si="3"/>
        <v>837</v>
      </c>
      <c r="D25" s="28">
        <f t="shared" si="0"/>
        <v>522.75299999999982</v>
      </c>
      <c r="E25" s="29">
        <f t="shared" si="5"/>
        <v>30588.166040112486</v>
      </c>
      <c r="F25" s="27">
        <f t="shared" si="4"/>
        <v>1874.8799999999997</v>
      </c>
      <c r="G25" s="28">
        <f t="shared" si="1"/>
        <v>224.03699999999998</v>
      </c>
      <c r="H25" s="29">
        <f t="shared" si="6"/>
        <v>48219.688586996373</v>
      </c>
      <c r="I25" s="28">
        <f t="shared" si="2"/>
        <v>746.78999999999985</v>
      </c>
      <c r="J25" s="30">
        <f t="shared" si="7"/>
        <v>16799.327905211911</v>
      </c>
    </row>
    <row r="26" spans="1:10" x14ac:dyDescent="0.2">
      <c r="A26" s="23">
        <v>15</v>
      </c>
      <c r="B26" s="42">
        <f t="shared" si="8"/>
        <v>41578.563588227364</v>
      </c>
      <c r="C26" s="27">
        <f t="shared" si="3"/>
        <v>832.5</v>
      </c>
      <c r="D26" s="28">
        <f t="shared" si="0"/>
        <v>519.9425</v>
      </c>
      <c r="E26" s="29">
        <f t="shared" si="5"/>
        <v>33470.016842118108</v>
      </c>
      <c r="F26" s="27">
        <f t="shared" si="4"/>
        <v>1859.2499999999998</v>
      </c>
      <c r="G26" s="28">
        <f t="shared" si="1"/>
        <v>222.83250000000004</v>
      </c>
      <c r="H26" s="29">
        <f t="shared" si="6"/>
        <v>52712.755516346188</v>
      </c>
      <c r="I26" s="28">
        <f t="shared" si="2"/>
        <v>742.77499999999998</v>
      </c>
      <c r="J26" s="30">
        <f t="shared" si="7"/>
        <v>18382.069300472507</v>
      </c>
    </row>
    <row r="27" spans="1:10" x14ac:dyDescent="0.2">
      <c r="A27" s="23">
        <v>16</v>
      </c>
      <c r="B27" s="42">
        <f t="shared" si="8"/>
        <v>43657.491767638734</v>
      </c>
      <c r="C27" s="27">
        <f t="shared" si="3"/>
        <v>828</v>
      </c>
      <c r="D27" s="28">
        <f t="shared" si="0"/>
        <v>517.13200000000006</v>
      </c>
      <c r="E27" s="29">
        <f t="shared" si="5"/>
        <v>36488.649684224016</v>
      </c>
      <c r="F27" s="27">
        <f t="shared" si="4"/>
        <v>1843.6799999999998</v>
      </c>
      <c r="G27" s="28">
        <f t="shared" si="1"/>
        <v>221.62800000000007</v>
      </c>
      <c r="H27" s="29">
        <f t="shared" si="6"/>
        <v>57413.701292163496</v>
      </c>
      <c r="I27" s="28">
        <f t="shared" si="2"/>
        <v>738.7600000000001</v>
      </c>
      <c r="J27" s="30">
        <f t="shared" si="7"/>
        <v>20039.932765496131</v>
      </c>
    </row>
    <row r="28" spans="1:10" x14ac:dyDescent="0.2">
      <c r="A28" s="23">
        <v>17</v>
      </c>
      <c r="B28" s="42">
        <f t="shared" si="8"/>
        <v>45840.36635602067</v>
      </c>
      <c r="C28" s="27">
        <f t="shared" si="3"/>
        <v>823.5</v>
      </c>
      <c r="D28" s="28">
        <f t="shared" si="0"/>
        <v>514.32150000000001</v>
      </c>
      <c r="E28" s="29">
        <f t="shared" si="5"/>
        <v>39650.903668435218</v>
      </c>
      <c r="F28" s="27">
        <f t="shared" si="4"/>
        <v>1828.1699999999998</v>
      </c>
      <c r="G28" s="28">
        <f t="shared" si="1"/>
        <v>220.42350000000005</v>
      </c>
      <c r="H28" s="29">
        <f t="shared" si="6"/>
        <v>62332.979856771672</v>
      </c>
      <c r="I28" s="28">
        <f t="shared" si="2"/>
        <v>734.745</v>
      </c>
      <c r="J28" s="30">
        <f t="shared" si="7"/>
        <v>21776.674403770936</v>
      </c>
    </row>
    <row r="29" spans="1:10" x14ac:dyDescent="0.2">
      <c r="A29" s="23">
        <v>18</v>
      </c>
      <c r="B29" s="42">
        <f t="shared" si="8"/>
        <v>48132.384673821703</v>
      </c>
      <c r="C29" s="27">
        <f t="shared" si="3"/>
        <v>819</v>
      </c>
      <c r="D29" s="28">
        <f t="shared" si="0"/>
        <v>511.51099999999997</v>
      </c>
      <c r="E29" s="29">
        <f t="shared" si="5"/>
        <v>42963.959851856976</v>
      </c>
      <c r="F29" s="27">
        <f t="shared" si="4"/>
        <v>1812.7199999999998</v>
      </c>
      <c r="G29" s="28">
        <f t="shared" si="1"/>
        <v>219.21900000000005</v>
      </c>
      <c r="H29" s="29">
        <f t="shared" si="6"/>
        <v>67481.567849610248</v>
      </c>
      <c r="I29" s="28">
        <f t="shared" si="2"/>
        <v>730.73</v>
      </c>
      <c r="J29" s="30">
        <f t="shared" si="7"/>
        <v>23596.238123959483</v>
      </c>
    </row>
    <row r="30" spans="1:10" x14ac:dyDescent="0.2">
      <c r="A30" s="23">
        <v>19</v>
      </c>
      <c r="B30" s="42">
        <f t="shared" si="8"/>
        <v>50539.003907512793</v>
      </c>
      <c r="C30" s="27">
        <f t="shared" si="3"/>
        <v>814.5</v>
      </c>
      <c r="D30" s="28">
        <f t="shared" si="0"/>
        <v>508.70049999999998</v>
      </c>
      <c r="E30" s="29">
        <f t="shared" si="5"/>
        <v>46435.358344449829</v>
      </c>
      <c r="F30" s="27">
        <f t="shared" si="4"/>
        <v>1797.33</v>
      </c>
      <c r="G30" s="28">
        <f t="shared" si="1"/>
        <v>218.01450000000006</v>
      </c>
      <c r="H30" s="29">
        <f t="shared" si="6"/>
        <v>72870.990742090769</v>
      </c>
      <c r="I30" s="28">
        <f t="shared" si="2"/>
        <v>726.71500000000003</v>
      </c>
      <c r="J30" s="30">
        <f t="shared" si="7"/>
        <v>25502.765030157458</v>
      </c>
    </row>
    <row r="31" spans="1:10" ht="17" thickBot="1" x14ac:dyDescent="0.25">
      <c r="A31" s="24">
        <v>20</v>
      </c>
      <c r="B31" s="43">
        <f t="shared" si="8"/>
        <v>53065.954102888434</v>
      </c>
      <c r="C31" s="34">
        <f t="shared" si="3"/>
        <v>810</v>
      </c>
      <c r="D31" s="35">
        <f t="shared" si="0"/>
        <v>505.89</v>
      </c>
      <c r="E31" s="36">
        <f t="shared" si="5"/>
        <v>50073.016261672325</v>
      </c>
      <c r="F31" s="34">
        <f t="shared" si="4"/>
        <v>1781.9999999999998</v>
      </c>
      <c r="G31" s="35">
        <f t="shared" si="1"/>
        <v>216.81000000000006</v>
      </c>
      <c r="H31" s="36">
        <f t="shared" si="6"/>
        <v>78513.350279195307</v>
      </c>
      <c r="I31" s="37">
        <f t="shared" si="2"/>
        <v>722.7</v>
      </c>
      <c r="J31" s="38">
        <f t="shared" si="7"/>
        <v>27500.603281665331</v>
      </c>
    </row>
  </sheetData>
  <mergeCells count="6">
    <mergeCell ref="B8:C8"/>
    <mergeCell ref="A9:A10"/>
    <mergeCell ref="B9:B10"/>
    <mergeCell ref="E9:E10"/>
    <mergeCell ref="H9:H10"/>
    <mergeCell ref="J9:J10"/>
  </mergeCells>
  <pageMargins left="0.7" right="0.7" top="0.78740157499999996" bottom="0.78740157499999996" header="0.3" footer="0.3"/>
  <ignoredErrors>
    <ignoredError sqref="H11:H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xiaofei guo</dc:creator>
  <cp:lastModifiedBy>xiaofei guo</cp:lastModifiedBy>
  <dcterms:created xsi:type="dcterms:W3CDTF">2024-09-14T21:13:41Z</dcterms:created>
  <dcterms:modified xsi:type="dcterms:W3CDTF">2024-09-17T21:06:35Z</dcterms:modified>
</cp:coreProperties>
</file>